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heath-my.sharepoint.com/personal/bos_townofheath_org/Documents/Warrant 2026 ATM/"/>
    </mc:Choice>
  </mc:AlternateContent>
  <xr:revisionPtr revIDLastSave="619" documentId="13_ncr:1_{8BF9405F-5820-42CB-98BD-90E1F1B43C67}" xr6:coauthVersionLast="47" xr6:coauthVersionMax="47" xr10:uidLastSave="{673EE597-0AE5-48BB-B5D8-0BF89C7D37BE}"/>
  <bookViews>
    <workbookView xWindow="-120" yWindow="-120" windowWidth="29040" windowHeight="15720" tabRatio="585" xr2:uid="{00000000-000D-0000-FFFF-FFFF00000000}"/>
  </bookViews>
  <sheets>
    <sheet name="FY27 Budget" sheetId="3" r:id="rId1"/>
  </sheets>
  <definedNames>
    <definedName name="_xlnm.Print_Area" localSheetId="0">'FY27 Budget'!$A$1:$N$126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6" i="3" l="1"/>
  <c r="M126" i="3"/>
  <c r="L126" i="3"/>
  <c r="F126" i="3"/>
  <c r="N125" i="3"/>
  <c r="M125" i="3"/>
  <c r="K125" i="3"/>
  <c r="F125" i="3"/>
  <c r="N117" i="3"/>
  <c r="M117" i="3"/>
  <c r="K117" i="3"/>
  <c r="F117" i="3"/>
  <c r="M116" i="3"/>
  <c r="M115" i="3"/>
  <c r="K110" i="3"/>
  <c r="F110" i="3"/>
  <c r="K101" i="3"/>
  <c r="M101" i="3" s="1"/>
  <c r="N101" i="3" s="1"/>
  <c r="F101" i="3"/>
  <c r="K89" i="3"/>
  <c r="M89" i="3" s="1"/>
  <c r="N89" i="3" s="1"/>
  <c r="F89" i="3"/>
  <c r="M83" i="3"/>
  <c r="K72" i="3"/>
  <c r="F72" i="3"/>
  <c r="M71" i="3"/>
  <c r="M70" i="3"/>
  <c r="F67" i="3"/>
  <c r="F45" i="3"/>
  <c r="K67" i="3"/>
  <c r="M57" i="3"/>
  <c r="M56" i="3"/>
  <c r="M52" i="3"/>
  <c r="K45" i="3"/>
  <c r="M13" i="3"/>
  <c r="N13" i="3" s="1"/>
  <c r="M110" i="3" l="1"/>
  <c r="N110" i="3" s="1"/>
  <c r="M67" i="3"/>
  <c r="N67" i="3" s="1"/>
  <c r="M72" i="3"/>
  <c r="N72" i="3" s="1"/>
  <c r="M45" i="3"/>
  <c r="N45" i="3" s="1"/>
  <c r="M59" i="3"/>
  <c r="N59" i="3" s="1"/>
  <c r="M8" i="3" l="1"/>
  <c r="N8" i="3" s="1"/>
  <c r="M9" i="3"/>
  <c r="N9" i="3" s="1"/>
  <c r="M10" i="3"/>
  <c r="N10" i="3" s="1"/>
  <c r="M11" i="3"/>
  <c r="N11" i="3" s="1"/>
  <c r="M12" i="3"/>
  <c r="N12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I45" i="3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3" i="3"/>
  <c r="N53" i="3" s="1"/>
  <c r="M54" i="3"/>
  <c r="N54" i="3" s="1"/>
  <c r="M55" i="3"/>
  <c r="N55" i="3" s="1"/>
  <c r="M58" i="3"/>
  <c r="N58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I67" i="3"/>
  <c r="M68" i="3"/>
  <c r="N68" i="3" s="1"/>
  <c r="M69" i="3"/>
  <c r="N69" i="3" s="1"/>
  <c r="I72" i="3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4" i="3"/>
  <c r="N84" i="3" s="1"/>
  <c r="M85" i="3"/>
  <c r="N85" i="3" s="1"/>
  <c r="M86" i="3"/>
  <c r="N86" i="3" s="1"/>
  <c r="M87" i="3"/>
  <c r="N87" i="3" s="1"/>
  <c r="M88" i="3"/>
  <c r="N88" i="3" s="1"/>
  <c r="I89" i="3"/>
  <c r="M90" i="3"/>
  <c r="N90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I101" i="3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I110" i="3"/>
  <c r="M111" i="3"/>
  <c r="N111" i="3" s="1"/>
  <c r="M112" i="3"/>
  <c r="N112" i="3" s="1"/>
  <c r="M113" i="3"/>
  <c r="N113" i="3" s="1"/>
  <c r="M114" i="3"/>
  <c r="N114" i="3" s="1"/>
  <c r="I117" i="3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I125" i="3"/>
  <c r="G126" i="3"/>
  <c r="I126" i="3"/>
  <c r="M127" i="3"/>
  <c r="N127" i="3" s="1"/>
  <c r="M128" i="3"/>
  <c r="N128" i="3" s="1"/>
  <c r="M129" i="3"/>
  <c r="N129" i="3" s="1"/>
  <c r="L127" i="3" l="1"/>
  <c r="G127" i="3"/>
  <c r="G128" i="3" s="1"/>
  <c r="I127" i="3"/>
  <c r="I128" i="3" s="1"/>
</calcChain>
</file>

<file path=xl/sharedStrings.xml><?xml version="1.0" encoding="utf-8"?>
<sst xmlns="http://schemas.openxmlformats.org/spreadsheetml/2006/main" count="310" uniqueCount="271">
  <si>
    <t>percent</t>
  </si>
  <si>
    <t>General Government</t>
  </si>
  <si>
    <t>Moderator Stipend</t>
  </si>
  <si>
    <t>01-5-114-000</t>
  </si>
  <si>
    <t>Select Board</t>
  </si>
  <si>
    <t>01-5-122-000</t>
  </si>
  <si>
    <t>28%</t>
  </si>
  <si>
    <t>01-5-122-003</t>
  </si>
  <si>
    <t>Salary Town Coordinator</t>
  </si>
  <si>
    <t>58%</t>
  </si>
  <si>
    <t>01-5-123-004</t>
  </si>
  <si>
    <t>Salary Office Asssistant</t>
  </si>
  <si>
    <t>47%</t>
  </si>
  <si>
    <t>01-5-123-005</t>
  </si>
  <si>
    <t>18%</t>
  </si>
  <si>
    <t>Finance Committee Expense</t>
  </si>
  <si>
    <t>01-5-131-000</t>
  </si>
  <si>
    <t>Reserve Fund</t>
  </si>
  <si>
    <t>01-5-132-000</t>
  </si>
  <si>
    <t>Town Accountant Expense</t>
  </si>
  <si>
    <t>33%</t>
  </si>
  <si>
    <t>01-5-135-005</t>
  </si>
  <si>
    <t>Accountant's Support</t>
  </si>
  <si>
    <t>01-5-135-013</t>
  </si>
  <si>
    <t>Assessors Stipends</t>
  </si>
  <si>
    <t>01-5-141-000</t>
  </si>
  <si>
    <t>Assessor's Expenses</t>
  </si>
  <si>
    <t>83%</t>
  </si>
  <si>
    <t>01-5-141-002</t>
  </si>
  <si>
    <t>Salary Assistant Assessor</t>
  </si>
  <si>
    <t>53%</t>
  </si>
  <si>
    <t>01-5-141-008</t>
  </si>
  <si>
    <t>Treasurer's Salary</t>
  </si>
  <si>
    <t>01-5-145-000</t>
  </si>
  <si>
    <t>Treasurer's Expense</t>
  </si>
  <si>
    <t>93%</t>
  </si>
  <si>
    <t>01-5-145-002</t>
  </si>
  <si>
    <t>Salary Tax Collector</t>
  </si>
  <si>
    <t>01-5-146-000</t>
  </si>
  <si>
    <t>Tax Collector Expense</t>
  </si>
  <si>
    <t>55%</t>
  </si>
  <si>
    <t>01-5-146-003</t>
  </si>
  <si>
    <t>Tax Taking/Liens</t>
  </si>
  <si>
    <t>01-5-146-004</t>
  </si>
  <si>
    <t>Legal Fees</t>
  </si>
  <si>
    <t>39%</t>
  </si>
  <si>
    <t>01-5-151-000</t>
  </si>
  <si>
    <t>Salary Post Office Manage</t>
  </si>
  <si>
    <t>57%</t>
  </si>
  <si>
    <t>01-5-157-001</t>
  </si>
  <si>
    <t>Salary Post Office Substi</t>
  </si>
  <si>
    <t>70%</t>
  </si>
  <si>
    <t>01-5-157-005</t>
  </si>
  <si>
    <t>Salary Town Clerk</t>
  </si>
  <si>
    <t>01-5-161-000</t>
  </si>
  <si>
    <t>Town Clerk's Expense</t>
  </si>
  <si>
    <t>13%</t>
  </si>
  <si>
    <t>01-5-161-001</t>
  </si>
  <si>
    <t>Election Workers Stipend</t>
  </si>
  <si>
    <t>01-5-162-000</t>
  </si>
  <si>
    <t>01-5-171-000</t>
  </si>
  <si>
    <t>Planning Board Expenses</t>
  </si>
  <si>
    <t>01-5-175-001</t>
  </si>
  <si>
    <t>Plan. Bd. Chair Stipend</t>
  </si>
  <si>
    <t>01-5-175-002</t>
  </si>
  <si>
    <t>Plan. Bd. Member Stip.</t>
  </si>
  <si>
    <t>25%</t>
  </si>
  <si>
    <t>01-5-175-003</t>
  </si>
  <si>
    <t>Technical Support Town Buildings</t>
  </si>
  <si>
    <t>01-5-191-000</t>
  </si>
  <si>
    <t>Build. Maint. Coor. Salary</t>
  </si>
  <si>
    <t>01-5-192-000</t>
  </si>
  <si>
    <t>Sawyer Hall-Maint./Util.</t>
  </si>
  <si>
    <t>73%</t>
  </si>
  <si>
    <t>01-5-192-001</t>
  </si>
  <si>
    <t>Town Garages-Maint./Util.</t>
  </si>
  <si>
    <t>40%</t>
  </si>
  <si>
    <t>01-5-192-002</t>
  </si>
  <si>
    <t>11%</t>
  </si>
  <si>
    <t>01-5-192-003</t>
  </si>
  <si>
    <t>Comm. Hall-Maint./Util.</t>
  </si>
  <si>
    <t>52%</t>
  </si>
  <si>
    <t>01-5-192-005</t>
  </si>
  <si>
    <t>Lawn Mowing, Ctr. &amp; Ceme.</t>
  </si>
  <si>
    <t>01-5-192-006</t>
  </si>
  <si>
    <t>62%</t>
  </si>
  <si>
    <t>01-5-192-013</t>
  </si>
  <si>
    <t>Ins/Prop/Casualty/Workers</t>
  </si>
  <si>
    <t>104%</t>
  </si>
  <si>
    <t>01-5-193-000</t>
  </si>
  <si>
    <t>FRCOG Assessment</t>
  </si>
  <si>
    <t>76%</t>
  </si>
  <si>
    <t>01-5-199-000</t>
  </si>
  <si>
    <t>Public Safety</t>
  </si>
  <si>
    <t>Salaries-Police Departmen</t>
  </si>
  <si>
    <t>51%</t>
  </si>
  <si>
    <t>01-5-210-000</t>
  </si>
  <si>
    <t>Constables Stipend</t>
  </si>
  <si>
    <t>01-5-210-001</t>
  </si>
  <si>
    <t>Police Expenses</t>
  </si>
  <si>
    <t>63%</t>
  </si>
  <si>
    <t>01-5-210-005</t>
  </si>
  <si>
    <t>Fire Chief Stipend</t>
  </si>
  <si>
    <t>01-5-220-000</t>
  </si>
  <si>
    <t>Firemens Incentive Award</t>
  </si>
  <si>
    <t>01-5-220-001</t>
  </si>
  <si>
    <t>Fire Department Expenses</t>
  </si>
  <si>
    <t>01-5-220-002</t>
  </si>
  <si>
    <t>Emergency Medical Service</t>
  </si>
  <si>
    <t>8%</t>
  </si>
  <si>
    <t>01-5-220-005</t>
  </si>
  <si>
    <t>Emergenncy Personel Stipends</t>
  </si>
  <si>
    <t>01-5-291-000</t>
  </si>
  <si>
    <t>Emer. Mgmnt. Expenses</t>
  </si>
  <si>
    <t>16%</t>
  </si>
  <si>
    <t>01-5-291-001</t>
  </si>
  <si>
    <t>Code RED</t>
  </si>
  <si>
    <t>100%</t>
  </si>
  <si>
    <t>01-5-291-003</t>
  </si>
  <si>
    <t>An. Cont. Officer's Stipend</t>
  </si>
  <si>
    <t>01-5-292-000</t>
  </si>
  <si>
    <t>Animal Inspector's Exp.</t>
  </si>
  <si>
    <t>01-5-292-003</t>
  </si>
  <si>
    <t>Animal Inspector Stipend</t>
  </si>
  <si>
    <t>0%</t>
  </si>
  <si>
    <t>01-5-292-005</t>
  </si>
  <si>
    <t>Wildlife Damage Control Exp.</t>
  </si>
  <si>
    <t>01-5-292-006</t>
  </si>
  <si>
    <t>Tree Removal Expense</t>
  </si>
  <si>
    <t>48%</t>
  </si>
  <si>
    <t>01-5-294-000</t>
  </si>
  <si>
    <t>Education</t>
  </si>
  <si>
    <t>School Comm. Stipend</t>
  </si>
  <si>
    <t>01-5-301-000</t>
  </si>
  <si>
    <t>Public Works and Facilities</t>
  </si>
  <si>
    <t>Salary Highway Dept. Wage</t>
  </si>
  <si>
    <t>56%</t>
  </si>
  <si>
    <t>01-5-421-000</t>
  </si>
  <si>
    <t>67%</t>
  </si>
  <si>
    <t>01-5-422-000</t>
  </si>
  <si>
    <t>Vehicle Gas &amp; Oil</t>
  </si>
  <si>
    <t>01-5-422-002</t>
  </si>
  <si>
    <t>Hired Equipment/Services</t>
  </si>
  <si>
    <t>21%</t>
  </si>
  <si>
    <t>01-5-422-003</t>
  </si>
  <si>
    <t>Salary Winter Hwy. Wages</t>
  </si>
  <si>
    <t>01-5-423-000</t>
  </si>
  <si>
    <t>Winter Equip. Maint/Repr</t>
  </si>
  <si>
    <t>99%</t>
  </si>
  <si>
    <t>01-5-423-001</t>
  </si>
  <si>
    <t>Winter Salt/Sand &amp; Other</t>
  </si>
  <si>
    <t>01-5-423-002</t>
  </si>
  <si>
    <t>Salary Winter Temp. Help</t>
  </si>
  <si>
    <t>5%</t>
  </si>
  <si>
    <t>01-5-423-009</t>
  </si>
  <si>
    <t>Salary Summer Temp. Help</t>
  </si>
  <si>
    <t>01-5-423-010</t>
  </si>
  <si>
    <t>Franklin Cty Solid Waste</t>
  </si>
  <si>
    <t>79%</t>
  </si>
  <si>
    <t>01-5-430-000</t>
  </si>
  <si>
    <t>Salary Transfer Station Attendant</t>
  </si>
  <si>
    <t>01-5-431-000</t>
  </si>
  <si>
    <t>Dump Transportation/Tipping</t>
  </si>
  <si>
    <t>65%</t>
  </si>
  <si>
    <t>01-5-433-002</t>
  </si>
  <si>
    <t>Hazardous Waste Disposal Day</t>
  </si>
  <si>
    <t>01-5-433-003</t>
  </si>
  <si>
    <t>Landfill Expense Account</t>
  </si>
  <si>
    <t>30%</t>
  </si>
  <si>
    <t>01-5-440-000</t>
  </si>
  <si>
    <t>Human Services</t>
  </si>
  <si>
    <t>Bd of Health Expenses</t>
  </si>
  <si>
    <t>14%</t>
  </si>
  <si>
    <t>01-5-513-000</t>
  </si>
  <si>
    <t>Salary Town Nurse</t>
  </si>
  <si>
    <t>42%</t>
  </si>
  <si>
    <t>01-5-522-000</t>
  </si>
  <si>
    <t>Town Nurse's Expense</t>
  </si>
  <si>
    <t>2%</t>
  </si>
  <si>
    <t>01-5-522-001</t>
  </si>
  <si>
    <t>Foot Care Clinic</t>
  </si>
  <si>
    <t>113%</t>
  </si>
  <si>
    <t>01-5-523-000</t>
  </si>
  <si>
    <t>106%</t>
  </si>
  <si>
    <t>01-5-541-000</t>
  </si>
  <si>
    <t>Senior Center Oper. Acct.</t>
  </si>
  <si>
    <t>01-5-541-001</t>
  </si>
  <si>
    <t>COA Expense</t>
  </si>
  <si>
    <t>01-5-542-000</t>
  </si>
  <si>
    <t>Veterans Service Center</t>
  </si>
  <si>
    <t>01-5-543-000</t>
  </si>
  <si>
    <t>Veterans Benefit</t>
  </si>
  <si>
    <t>01-5-544-000</t>
  </si>
  <si>
    <t>Culture and Recreation</t>
  </si>
  <si>
    <t>Salary Library Personnel</t>
  </si>
  <si>
    <t>01-5-610-000</t>
  </si>
  <si>
    <t>01-5-610-003</t>
  </si>
  <si>
    <t>Library Operating Expense</t>
  </si>
  <si>
    <t>61%</t>
  </si>
  <si>
    <t>01-5-611-000</t>
  </si>
  <si>
    <t>CW Mars Library Annual</t>
  </si>
  <si>
    <t>01-5-611-001</t>
  </si>
  <si>
    <t>Parks &amp; Rec. Comm. Expense</t>
  </si>
  <si>
    <t>01-5-613-000</t>
  </si>
  <si>
    <t>MLP Stipends</t>
  </si>
  <si>
    <t>01-5-650-001</t>
  </si>
  <si>
    <t>Historical Comm. Expense</t>
  </si>
  <si>
    <t>01-5-690-000</t>
  </si>
  <si>
    <t>Debt Service</t>
  </si>
  <si>
    <t>Int.Temp. Loans/Rev. Anti</t>
  </si>
  <si>
    <t>01-5-752-000</t>
  </si>
  <si>
    <t>Broadband</t>
  </si>
  <si>
    <t>01-5-760-001</t>
  </si>
  <si>
    <t>Broadband Note 1 Interest</t>
  </si>
  <si>
    <t>01-5-767-011</t>
  </si>
  <si>
    <t>Miscellaneous</t>
  </si>
  <si>
    <t>Fran. Regional Retirement System</t>
  </si>
  <si>
    <t>01-5-911-000</t>
  </si>
  <si>
    <t>Unemployment Compensation</t>
  </si>
  <si>
    <t>69%</t>
  </si>
  <si>
    <t>01-5-913-000</t>
  </si>
  <si>
    <t>Health Insurance</t>
  </si>
  <si>
    <t>01-5-914-000</t>
  </si>
  <si>
    <t>Life Insurance</t>
  </si>
  <si>
    <t>01-5-915-000</t>
  </si>
  <si>
    <t>FICA/Medicare Empl. Match</t>
  </si>
  <si>
    <t>49%</t>
  </si>
  <si>
    <t>01-5-916-000</t>
  </si>
  <si>
    <t>Special Projects Current FY</t>
  </si>
  <si>
    <t>01-5-999-903</t>
  </si>
  <si>
    <t>Total Public Safety:</t>
  </si>
  <si>
    <t>Total Education:</t>
  </si>
  <si>
    <t>Total General Government:</t>
  </si>
  <si>
    <t>Total Public Works and Facilities:</t>
  </si>
  <si>
    <t>Total Culture and Recreation:</t>
  </si>
  <si>
    <t>Total Debt Service:</t>
  </si>
  <si>
    <t>Total Miscellaneous:</t>
  </si>
  <si>
    <t>FY24 Year to Date @</t>
  </si>
  <si>
    <t>Total Year to Date:</t>
  </si>
  <si>
    <t>% Change</t>
  </si>
  <si>
    <t>$ Change</t>
  </si>
  <si>
    <t>Town of Heath</t>
  </si>
  <si>
    <t>Account #</t>
  </si>
  <si>
    <t>Con Com Expense</t>
  </si>
  <si>
    <t>Total Human Services:</t>
  </si>
  <si>
    <t>Regional Dog Kennel Assmt</t>
  </si>
  <si>
    <t>01-5-292-002</t>
  </si>
  <si>
    <t>Bd of Health Stipends</t>
  </si>
  <si>
    <t>01.5.511.000</t>
  </si>
  <si>
    <t xml:space="preserve">Boards Clerk </t>
  </si>
  <si>
    <t>Lib. Trustee Stipends</t>
  </si>
  <si>
    <t>Select Board &amp; Office Expenses</t>
  </si>
  <si>
    <t>JRMC Maint &amp; Utilities</t>
  </si>
  <si>
    <t>Highway Materials/Supplies/Utilities</t>
  </si>
  <si>
    <t>Colrain Medical Emergency Service</t>
  </si>
  <si>
    <t>2.8% COLA</t>
  </si>
  <si>
    <t>FY26 Budget</t>
  </si>
  <si>
    <t>FY27 Proposed</t>
  </si>
  <si>
    <t>Fire Department Clerk</t>
  </si>
  <si>
    <t>Emergency Mgmt. Stipends</t>
  </si>
  <si>
    <t>E911 Coordinator Stipend</t>
  </si>
  <si>
    <t>FCTS School Comm. Stipend</t>
  </si>
  <si>
    <t>MTRSD School Comm. Stipends</t>
  </si>
  <si>
    <t>Salary Summer Hwy. Wages</t>
  </si>
  <si>
    <t>Senior Ctr. Coordinator Stipend</t>
  </si>
  <si>
    <t>Truck Note</t>
  </si>
  <si>
    <t>Truck Note Interest</t>
  </si>
  <si>
    <t>FY27 Proposed:</t>
  </si>
  <si>
    <t>Totals:</t>
  </si>
  <si>
    <t>FY26 Approved:</t>
  </si>
  <si>
    <t>Article 3 - Fiscal Year 2027 Operating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</si>
</sst>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color indexed="8"/>
      <name val="Arial"/>
    </font>
    <font>
      <u/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43" fontId="3" fillId="0" borderId="0" xfId="1" applyFont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0" fontId="4" fillId="0" borderId="0" xfId="0" applyFont="1" applyAlignment="1">
      <alignment horizontal="center" wrapText="1"/>
    </xf>
    <xf numFmtId="43" fontId="4" fillId="0" borderId="0" xfId="1" applyFont="1" applyFill="1" applyAlignment="1">
      <alignment horizontal="center" wrapText="1"/>
    </xf>
    <xf numFmtId="43" fontId="4" fillId="0" borderId="0" xfId="1" applyFont="1" applyAlignment="1">
      <alignment horizontal="center" wrapText="1"/>
    </xf>
    <xf numFmtId="43" fontId="4" fillId="0" borderId="0" xfId="1" applyFont="1"/>
    <xf numFmtId="14" fontId="4" fillId="0" borderId="0" xfId="1" applyNumberFormat="1" applyFont="1" applyAlignment="1">
      <alignment horizontal="center"/>
    </xf>
    <xf numFmtId="43" fontId="4" fillId="0" borderId="0" xfId="1" applyFont="1" applyAlignment="1" applyProtection="1">
      <alignment horizontal="center" wrapText="1"/>
    </xf>
    <xf numFmtId="0" fontId="4" fillId="0" borderId="0" xfId="0" applyFont="1" applyAlignment="1">
      <alignment horizontal="left"/>
    </xf>
    <xf numFmtId="43" fontId="4" fillId="0" borderId="0" xfId="1" applyFont="1" applyProtection="1"/>
    <xf numFmtId="0" fontId="3" fillId="0" borderId="0" xfId="0" applyFont="1" applyAlignment="1">
      <alignment horizontal="left"/>
    </xf>
    <xf numFmtId="43" fontId="3" fillId="0" borderId="0" xfId="1" applyFont="1" applyProtection="1"/>
    <xf numFmtId="43" fontId="4" fillId="0" borderId="0" xfId="1" applyFont="1" applyFill="1" applyAlignment="1" applyProtection="1">
      <alignment horizontal="right"/>
    </xf>
    <xf numFmtId="4" fontId="4" fillId="0" borderId="0" xfId="0" applyNumberFormat="1" applyFont="1" applyAlignment="1">
      <alignment horizontal="right"/>
    </xf>
    <xf numFmtId="14" fontId="4" fillId="0" borderId="0" xfId="0" applyNumberFormat="1" applyFont="1" applyAlignment="1" applyProtection="1">
      <alignment horizontal="left"/>
      <protection locked="0"/>
    </xf>
    <xf numFmtId="10" fontId="2" fillId="0" borderId="0" xfId="2" applyNumberFormat="1" applyFont="1" applyProtection="1"/>
    <xf numFmtId="10" fontId="4" fillId="0" borderId="0" xfId="2" applyNumberFormat="1" applyFont="1" applyAlignment="1" applyProtection="1">
      <alignment horizontal="center" wrapText="1"/>
    </xf>
    <xf numFmtId="10" fontId="4" fillId="0" borderId="0" xfId="2" applyNumberFormat="1" applyFont="1" applyProtection="1"/>
    <xf numFmtId="10" fontId="3" fillId="0" borderId="0" xfId="2" applyNumberFormat="1" applyFont="1" applyProtection="1"/>
    <xf numFmtId="43" fontId="5" fillId="0" borderId="0" xfId="1" applyFont="1" applyProtection="1"/>
    <xf numFmtId="43" fontId="6" fillId="0" borderId="0" xfId="1" applyFont="1" applyProtection="1"/>
    <xf numFmtId="0" fontId="7" fillId="0" borderId="0" xfId="0" applyFont="1"/>
    <xf numFmtId="43" fontId="3" fillId="2" borderId="0" xfId="1" applyFont="1" applyFill="1" applyProtection="1"/>
    <xf numFmtId="43" fontId="4" fillId="2" borderId="0" xfId="1" applyFont="1" applyFill="1" applyAlignment="1" applyProtection="1">
      <alignment horizontal="center" wrapText="1"/>
    </xf>
    <xf numFmtId="43" fontId="4" fillId="2" borderId="0" xfId="1" applyFont="1" applyFill="1" applyProtection="1"/>
    <xf numFmtId="43" fontId="3" fillId="2" borderId="0" xfId="1" applyFont="1" applyFill="1" applyAlignment="1" applyProtection="1">
      <alignment horizontal="right"/>
    </xf>
    <xf numFmtId="43" fontId="4" fillId="2" borderId="0" xfId="1" applyFont="1" applyFill="1" applyAlignment="1" applyProtection="1">
      <alignment horizontal="right"/>
    </xf>
    <xf numFmtId="43" fontId="3" fillId="0" borderId="0" xfId="1" applyFont="1" applyFill="1" applyProtection="1">
      <protection locked="0"/>
    </xf>
    <xf numFmtId="43" fontId="4" fillId="0" borderId="0" xfId="1" applyFont="1" applyFill="1" applyAlignment="1" applyProtection="1">
      <alignment horizontal="center" wrapText="1"/>
      <protection locked="0"/>
    </xf>
    <xf numFmtId="43" fontId="4" fillId="0" borderId="0" xfId="1" applyFont="1" applyFill="1" applyProtection="1">
      <protection locked="0"/>
    </xf>
    <xf numFmtId="43" fontId="3" fillId="0" borderId="0" xfId="1" applyFont="1" applyFill="1" applyAlignment="1" applyProtection="1">
      <alignment horizontal="right"/>
      <protection locked="0"/>
    </xf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4" fillId="0" borderId="0" xfId="1" applyFont="1" applyFill="1" applyAlignment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"/>
  <sheetViews>
    <sheetView tabSelected="1" view="pageBreakPreview" topLeftCell="A96" zoomScaleNormal="100" zoomScaleSheetLayoutView="100" workbookViewId="0">
      <selection activeCell="L49" sqref="L49"/>
    </sheetView>
  </sheetViews>
  <sheetFormatPr defaultColWidth="9.140625" defaultRowHeight="15" outlineLevelRow="1" x14ac:dyDescent="0.25"/>
  <cols>
    <col min="1" max="1" width="11.5703125" style="2" customWidth="1"/>
    <col min="2" max="2" width="34.42578125" style="1" bestFit="1" customWidth="1"/>
    <col min="3" max="3" width="12.140625" style="1" hidden="1" customWidth="1"/>
    <col min="4" max="4" width="0.28515625" style="1" customWidth="1"/>
    <col min="5" max="5" width="3.140625" style="1" customWidth="1"/>
    <col min="6" max="6" width="14.42578125" style="26" customWidth="1"/>
    <col min="7" max="7" width="1" style="15" customWidth="1"/>
    <col min="8" max="8" width="13" style="3" hidden="1" customWidth="1"/>
    <col min="9" max="9" width="40.28515625" style="3" hidden="1" customWidth="1"/>
    <col min="10" max="10" width="0.28515625" style="3" customWidth="1"/>
    <col min="11" max="11" width="17.42578125" style="31" customWidth="1"/>
    <col min="12" max="12" width="44.85546875" style="15" customWidth="1"/>
    <col min="13" max="13" width="12.7109375" style="19" customWidth="1"/>
    <col min="14" max="14" width="11.28515625" style="1" customWidth="1"/>
    <col min="15" max="16384" width="9.140625" style="1"/>
  </cols>
  <sheetData>
    <row r="1" spans="1:14" x14ac:dyDescent="0.25">
      <c r="A1" s="2" t="s">
        <v>241</v>
      </c>
    </row>
    <row r="2" spans="1:14" x14ac:dyDescent="0.25">
      <c r="A2" s="2" t="s">
        <v>270</v>
      </c>
    </row>
    <row r="3" spans="1:14" x14ac:dyDescent="0.25">
      <c r="A3" s="18">
        <v>46151</v>
      </c>
      <c r="B3" s="25" t="s">
        <v>255</v>
      </c>
    </row>
    <row r="4" spans="1:14" x14ac:dyDescent="0.25">
      <c r="A4" s="18"/>
      <c r="B4" s="25"/>
    </row>
    <row r="5" spans="1:14" x14ac:dyDescent="0.25">
      <c r="A5" s="18"/>
      <c r="B5" s="25"/>
    </row>
    <row r="6" spans="1:14" s="6" customFormat="1" ht="18" customHeight="1" x14ac:dyDescent="0.25">
      <c r="C6" s="6" t="s">
        <v>242</v>
      </c>
      <c r="F6" s="27" t="s">
        <v>256</v>
      </c>
      <c r="G6" s="11"/>
      <c r="H6" s="7" t="s">
        <v>237</v>
      </c>
      <c r="I6" s="8"/>
      <c r="J6" s="7" t="s">
        <v>0</v>
      </c>
      <c r="K6" s="32" t="s">
        <v>257</v>
      </c>
      <c r="M6" s="11" t="s">
        <v>240</v>
      </c>
      <c r="N6" s="20" t="s">
        <v>239</v>
      </c>
    </row>
    <row r="7" spans="1:14" s="2" customFormat="1" x14ac:dyDescent="0.25">
      <c r="A7" s="12" t="s">
        <v>1</v>
      </c>
      <c r="F7" s="28"/>
      <c r="G7" s="13"/>
      <c r="H7" s="10">
        <v>45320</v>
      </c>
      <c r="I7" s="9"/>
      <c r="J7" s="9"/>
      <c r="K7" s="33"/>
      <c r="M7" s="13"/>
      <c r="N7" s="21"/>
    </row>
    <row r="8" spans="1:14" outlineLevel="1" x14ac:dyDescent="0.25">
      <c r="A8" s="2">
        <v>1</v>
      </c>
      <c r="B8" s="14" t="s">
        <v>2</v>
      </c>
      <c r="C8" s="14" t="s">
        <v>3</v>
      </c>
      <c r="F8" s="29">
        <v>100</v>
      </c>
      <c r="K8" s="34">
        <v>100</v>
      </c>
      <c r="L8" s="1"/>
      <c r="M8" s="15">
        <f>+K8-F8</f>
        <v>0</v>
      </c>
      <c r="N8" s="22">
        <f>-IF(M8&lt;&gt;0,1-(K8/F8),0)</f>
        <v>0</v>
      </c>
    </row>
    <row r="9" spans="1:14" outlineLevel="1" x14ac:dyDescent="0.25">
      <c r="A9" s="2">
        <v>2</v>
      </c>
      <c r="B9" s="14" t="s">
        <v>4</v>
      </c>
      <c r="C9" s="14" t="s">
        <v>5</v>
      </c>
      <c r="F9" s="29">
        <v>3500</v>
      </c>
      <c r="K9" s="34">
        <v>3500</v>
      </c>
      <c r="M9" s="15">
        <f t="shared" ref="M9:M73" si="0">+K9-F9</f>
        <v>0</v>
      </c>
      <c r="N9" s="22">
        <f t="shared" ref="N9:N73" si="1">-IF(M9&lt;&gt;0,1-(K9/F9),0)</f>
        <v>0</v>
      </c>
    </row>
    <row r="10" spans="1:14" outlineLevel="1" x14ac:dyDescent="0.25">
      <c r="A10" s="2">
        <v>3</v>
      </c>
      <c r="B10" s="14" t="s">
        <v>251</v>
      </c>
      <c r="C10" s="14" t="s">
        <v>7</v>
      </c>
      <c r="F10" s="29">
        <v>7100</v>
      </c>
      <c r="H10" s="4">
        <v>841.21</v>
      </c>
      <c r="J10" s="4" t="s">
        <v>6</v>
      </c>
      <c r="K10" s="34">
        <v>8100</v>
      </c>
      <c r="M10" s="15">
        <f t="shared" si="0"/>
        <v>1000</v>
      </c>
      <c r="N10" s="22">
        <f t="shared" si="1"/>
        <v>0.14084507042253525</v>
      </c>
    </row>
    <row r="11" spans="1:14" outlineLevel="1" x14ac:dyDescent="0.25">
      <c r="A11" s="2">
        <v>4</v>
      </c>
      <c r="B11" s="14" t="s">
        <v>8</v>
      </c>
      <c r="C11" s="14" t="s">
        <v>10</v>
      </c>
      <c r="F11" s="29">
        <v>81848</v>
      </c>
      <c r="H11" s="4">
        <v>43192.4</v>
      </c>
      <c r="J11" s="4" t="s">
        <v>9</v>
      </c>
      <c r="K11" s="34">
        <v>79329</v>
      </c>
      <c r="M11" s="15">
        <f t="shared" si="0"/>
        <v>-2519</v>
      </c>
      <c r="N11" s="22">
        <f t="shared" si="1"/>
        <v>-3.0776561430945204E-2</v>
      </c>
    </row>
    <row r="12" spans="1:14" outlineLevel="1" x14ac:dyDescent="0.25">
      <c r="A12" s="2">
        <v>5</v>
      </c>
      <c r="B12" s="14" t="s">
        <v>11</v>
      </c>
      <c r="C12" s="14" t="s">
        <v>13</v>
      </c>
      <c r="F12" s="29">
        <v>10244</v>
      </c>
      <c r="H12" s="4">
        <v>1114.08</v>
      </c>
      <c r="J12" s="4" t="s">
        <v>12</v>
      </c>
      <c r="K12" s="34">
        <v>10531</v>
      </c>
      <c r="M12" s="15">
        <f t="shared" si="0"/>
        <v>287</v>
      </c>
      <c r="N12" s="22">
        <f t="shared" si="1"/>
        <v>2.8016399843810991E-2</v>
      </c>
    </row>
    <row r="13" spans="1:14" outlineLevel="1" x14ac:dyDescent="0.25">
      <c r="A13" s="2">
        <v>6</v>
      </c>
      <c r="B13" s="14" t="s">
        <v>249</v>
      </c>
      <c r="C13" s="14" t="s">
        <v>79</v>
      </c>
      <c r="F13" s="29">
        <v>8196</v>
      </c>
      <c r="H13" s="4">
        <v>990.08</v>
      </c>
      <c r="J13" s="4" t="s">
        <v>78</v>
      </c>
      <c r="K13" s="34">
        <v>8425</v>
      </c>
      <c r="M13" s="15">
        <f t="shared" ref="M13" si="2">+K13-F13</f>
        <v>229</v>
      </c>
      <c r="N13" s="22">
        <f t="shared" ref="N13" si="3">-IF(M13&lt;&gt;0,1-(K13/F13),0)</f>
        <v>2.7940458760370879E-2</v>
      </c>
    </row>
    <row r="14" spans="1:14" outlineLevel="1" x14ac:dyDescent="0.25">
      <c r="A14" s="2">
        <v>7</v>
      </c>
      <c r="B14" s="14" t="s">
        <v>15</v>
      </c>
      <c r="C14" s="14" t="s">
        <v>16</v>
      </c>
      <c r="F14" s="29">
        <v>150</v>
      </c>
      <c r="K14" s="34">
        <v>150</v>
      </c>
      <c r="M14" s="15">
        <f t="shared" si="0"/>
        <v>0</v>
      </c>
      <c r="N14" s="22">
        <f t="shared" si="1"/>
        <v>0</v>
      </c>
    </row>
    <row r="15" spans="1:14" outlineLevel="1" x14ac:dyDescent="0.25">
      <c r="A15" s="2">
        <v>8</v>
      </c>
      <c r="B15" s="14" t="s">
        <v>17</v>
      </c>
      <c r="C15" s="14" t="s">
        <v>18</v>
      </c>
      <c r="F15" s="29">
        <v>3500</v>
      </c>
      <c r="K15" s="34">
        <v>3500</v>
      </c>
      <c r="M15" s="15">
        <f t="shared" si="0"/>
        <v>0</v>
      </c>
      <c r="N15" s="22">
        <f t="shared" si="1"/>
        <v>0</v>
      </c>
    </row>
    <row r="16" spans="1:14" outlineLevel="1" x14ac:dyDescent="0.25">
      <c r="A16" s="2">
        <v>9</v>
      </c>
      <c r="B16" s="14" t="s">
        <v>19</v>
      </c>
      <c r="C16" s="14" t="s">
        <v>21</v>
      </c>
      <c r="F16" s="29">
        <v>30000</v>
      </c>
      <c r="H16" s="4">
        <v>8700</v>
      </c>
      <c r="J16" s="4" t="s">
        <v>20</v>
      </c>
      <c r="K16" s="34">
        <v>30900</v>
      </c>
      <c r="M16" s="15">
        <f t="shared" si="0"/>
        <v>900</v>
      </c>
      <c r="N16" s="22">
        <f t="shared" si="1"/>
        <v>3.0000000000000027E-2</v>
      </c>
    </row>
    <row r="17" spans="1:14" outlineLevel="1" x14ac:dyDescent="0.25">
      <c r="A17" s="2">
        <v>10</v>
      </c>
      <c r="B17" s="14" t="s">
        <v>22</v>
      </c>
      <c r="C17" s="14" t="s">
        <v>23</v>
      </c>
      <c r="F17" s="29">
        <v>500</v>
      </c>
      <c r="K17" s="34">
        <v>4500</v>
      </c>
      <c r="M17" s="15">
        <f t="shared" si="0"/>
        <v>4000</v>
      </c>
      <c r="N17" s="22">
        <f t="shared" si="1"/>
        <v>8</v>
      </c>
    </row>
    <row r="18" spans="1:14" outlineLevel="1" x14ac:dyDescent="0.25">
      <c r="A18" s="2">
        <v>11</v>
      </c>
      <c r="B18" s="14" t="s">
        <v>24</v>
      </c>
      <c r="C18" s="14" t="s">
        <v>25</v>
      </c>
      <c r="F18" s="29">
        <v>3500</v>
      </c>
      <c r="K18" s="34">
        <v>3500</v>
      </c>
      <c r="M18" s="15">
        <f t="shared" si="0"/>
        <v>0</v>
      </c>
      <c r="N18" s="22">
        <f t="shared" si="1"/>
        <v>0</v>
      </c>
    </row>
    <row r="19" spans="1:14" outlineLevel="1" x14ac:dyDescent="0.25">
      <c r="A19" s="2">
        <v>12</v>
      </c>
      <c r="B19" s="14" t="s">
        <v>26</v>
      </c>
      <c r="C19" s="14" t="s">
        <v>28</v>
      </c>
      <c r="F19" s="29">
        <v>17000</v>
      </c>
      <c r="H19" s="4">
        <v>13921</v>
      </c>
      <c r="J19" s="4" t="s">
        <v>27</v>
      </c>
      <c r="K19" s="34">
        <v>22250</v>
      </c>
      <c r="M19" s="15">
        <f t="shared" si="0"/>
        <v>5250</v>
      </c>
      <c r="N19" s="22">
        <f t="shared" si="1"/>
        <v>0.30882352941176472</v>
      </c>
    </row>
    <row r="20" spans="1:14" outlineLevel="1" x14ac:dyDescent="0.25">
      <c r="A20" s="2">
        <v>13</v>
      </c>
      <c r="B20" s="14" t="s">
        <v>29</v>
      </c>
      <c r="C20" s="14" t="s">
        <v>31</v>
      </c>
      <c r="F20" s="29">
        <v>19542</v>
      </c>
      <c r="H20" s="4">
        <v>9624.1299999999992</v>
      </c>
      <c r="J20" s="4" t="s">
        <v>30</v>
      </c>
      <c r="K20" s="34">
        <v>20089</v>
      </c>
      <c r="M20" s="15">
        <f t="shared" si="0"/>
        <v>547</v>
      </c>
      <c r="N20" s="22">
        <f t="shared" si="1"/>
        <v>2.7990993757036176E-2</v>
      </c>
    </row>
    <row r="21" spans="1:14" outlineLevel="1" x14ac:dyDescent="0.25">
      <c r="A21" s="2">
        <v>14</v>
      </c>
      <c r="B21" s="14" t="s">
        <v>32</v>
      </c>
      <c r="C21" s="14" t="s">
        <v>33</v>
      </c>
      <c r="F21" s="29">
        <v>15960</v>
      </c>
      <c r="H21" s="4">
        <v>8595.44</v>
      </c>
      <c r="J21" s="4" t="s">
        <v>9</v>
      </c>
      <c r="K21" s="34">
        <v>16407</v>
      </c>
      <c r="M21" s="15">
        <f t="shared" si="0"/>
        <v>447</v>
      </c>
      <c r="N21" s="22">
        <f t="shared" si="1"/>
        <v>2.8007518796992592E-2</v>
      </c>
    </row>
    <row r="22" spans="1:14" outlineLevel="1" x14ac:dyDescent="0.25">
      <c r="A22" s="2">
        <v>15</v>
      </c>
      <c r="B22" s="14" t="s">
        <v>34</v>
      </c>
      <c r="C22" s="14" t="s">
        <v>36</v>
      </c>
      <c r="F22" s="29">
        <v>4000</v>
      </c>
      <c r="H22" s="4">
        <v>3262.65</v>
      </c>
      <c r="J22" s="4" t="s">
        <v>35</v>
      </c>
      <c r="K22" s="34">
        <v>4000</v>
      </c>
      <c r="M22" s="15">
        <f t="shared" si="0"/>
        <v>0</v>
      </c>
      <c r="N22" s="22">
        <f t="shared" si="1"/>
        <v>0</v>
      </c>
    </row>
    <row r="23" spans="1:14" outlineLevel="1" x14ac:dyDescent="0.25">
      <c r="A23" s="2">
        <v>16</v>
      </c>
      <c r="B23" s="14" t="s">
        <v>37</v>
      </c>
      <c r="C23" s="14" t="s">
        <v>38</v>
      </c>
      <c r="F23" s="29">
        <v>21996</v>
      </c>
      <c r="H23" s="4">
        <v>11852.75</v>
      </c>
      <c r="J23" s="4" t="s">
        <v>9</v>
      </c>
      <c r="K23" s="34">
        <v>22612</v>
      </c>
      <c r="M23" s="15">
        <f t="shared" si="0"/>
        <v>616</v>
      </c>
      <c r="N23" s="22">
        <f t="shared" si="1"/>
        <v>2.8005091834879092E-2</v>
      </c>
    </row>
    <row r="24" spans="1:14" outlineLevel="1" x14ac:dyDescent="0.25">
      <c r="A24" s="2">
        <v>17</v>
      </c>
      <c r="B24" s="14" t="s">
        <v>39</v>
      </c>
      <c r="C24" s="14" t="s">
        <v>41</v>
      </c>
      <c r="F24" s="29">
        <v>7300</v>
      </c>
      <c r="H24" s="4">
        <v>3304.5</v>
      </c>
      <c r="J24" s="4" t="s">
        <v>40</v>
      </c>
      <c r="K24" s="34">
        <v>7575</v>
      </c>
      <c r="M24" s="15">
        <f t="shared" si="0"/>
        <v>275</v>
      </c>
      <c r="N24" s="22">
        <f t="shared" si="1"/>
        <v>3.7671232876712368E-2</v>
      </c>
    </row>
    <row r="25" spans="1:14" outlineLevel="1" x14ac:dyDescent="0.25">
      <c r="A25" s="2">
        <v>18</v>
      </c>
      <c r="B25" s="14" t="s">
        <v>42</v>
      </c>
      <c r="C25" s="14" t="s">
        <v>43</v>
      </c>
      <c r="F25" s="29">
        <v>10000</v>
      </c>
      <c r="K25" s="34">
        <v>5000</v>
      </c>
      <c r="L25" s="24"/>
      <c r="M25" s="15">
        <f t="shared" si="0"/>
        <v>-5000</v>
      </c>
      <c r="N25" s="22">
        <f t="shared" si="1"/>
        <v>-0.5</v>
      </c>
    </row>
    <row r="26" spans="1:14" outlineLevel="1" x14ac:dyDescent="0.25">
      <c r="A26" s="2">
        <v>19</v>
      </c>
      <c r="B26" s="14" t="s">
        <v>44</v>
      </c>
      <c r="C26" s="14" t="s">
        <v>46</v>
      </c>
      <c r="F26" s="29">
        <v>35000</v>
      </c>
      <c r="H26" s="4">
        <v>6401.24</v>
      </c>
      <c r="J26" s="4" t="s">
        <v>45</v>
      </c>
      <c r="K26" s="34">
        <v>30000</v>
      </c>
      <c r="M26" s="15">
        <f t="shared" si="0"/>
        <v>-5000</v>
      </c>
      <c r="N26" s="22">
        <f t="shared" si="1"/>
        <v>-0.1428571428571429</v>
      </c>
    </row>
    <row r="27" spans="1:14" outlineLevel="1" x14ac:dyDescent="0.25">
      <c r="A27" s="2">
        <v>20</v>
      </c>
      <c r="B27" s="14" t="s">
        <v>47</v>
      </c>
      <c r="C27" s="14" t="s">
        <v>49</v>
      </c>
      <c r="F27" s="29">
        <v>30086</v>
      </c>
      <c r="H27" s="4">
        <v>15912.8</v>
      </c>
      <c r="J27" s="4" t="s">
        <v>48</v>
      </c>
      <c r="K27" s="34">
        <v>30928</v>
      </c>
      <c r="M27" s="15">
        <f t="shared" si="0"/>
        <v>842</v>
      </c>
      <c r="N27" s="22">
        <f t="shared" si="1"/>
        <v>2.7986438875224451E-2</v>
      </c>
    </row>
    <row r="28" spans="1:14" outlineLevel="1" x14ac:dyDescent="0.25">
      <c r="A28" s="2">
        <v>21</v>
      </c>
      <c r="B28" s="14" t="s">
        <v>50</v>
      </c>
      <c r="C28" s="14" t="s">
        <v>52</v>
      </c>
      <c r="F28" s="29">
        <v>2788</v>
      </c>
      <c r="H28" s="4">
        <v>1732.5</v>
      </c>
      <c r="J28" s="4" t="s">
        <v>51</v>
      </c>
      <c r="K28" s="34">
        <v>2866</v>
      </c>
      <c r="M28" s="15">
        <f t="shared" si="0"/>
        <v>78</v>
      </c>
      <c r="N28" s="22">
        <f t="shared" si="1"/>
        <v>2.7977044476327206E-2</v>
      </c>
    </row>
    <row r="29" spans="1:14" outlineLevel="1" x14ac:dyDescent="0.25">
      <c r="A29" s="2">
        <v>22</v>
      </c>
      <c r="B29" s="14" t="s">
        <v>53</v>
      </c>
      <c r="C29" s="14" t="s">
        <v>54</v>
      </c>
      <c r="F29" s="29">
        <v>20007</v>
      </c>
      <c r="H29" s="4">
        <v>10533.25</v>
      </c>
      <c r="J29" s="4" t="s">
        <v>9</v>
      </c>
      <c r="K29" s="34">
        <v>20567</v>
      </c>
      <c r="M29" s="15">
        <f t="shared" si="0"/>
        <v>560</v>
      </c>
      <c r="N29" s="22">
        <f t="shared" si="1"/>
        <v>2.7990203428799987E-2</v>
      </c>
    </row>
    <row r="30" spans="1:14" outlineLevel="1" x14ac:dyDescent="0.25">
      <c r="A30" s="2">
        <v>23</v>
      </c>
      <c r="B30" s="14" t="s">
        <v>55</v>
      </c>
      <c r="C30" s="14" t="s">
        <v>57</v>
      </c>
      <c r="F30" s="29">
        <v>3000</v>
      </c>
      <c r="H30" s="4">
        <v>332.65</v>
      </c>
      <c r="J30" s="4" t="s">
        <v>56</v>
      </c>
      <c r="K30" s="34">
        <v>3000</v>
      </c>
      <c r="M30" s="15">
        <f t="shared" si="0"/>
        <v>0</v>
      </c>
      <c r="N30" s="22">
        <f t="shared" si="1"/>
        <v>0</v>
      </c>
    </row>
    <row r="31" spans="1:14" outlineLevel="1" x14ac:dyDescent="0.25">
      <c r="A31" s="2">
        <v>24</v>
      </c>
      <c r="B31" s="14" t="s">
        <v>58</v>
      </c>
      <c r="C31" s="14" t="s">
        <v>59</v>
      </c>
      <c r="F31" s="29">
        <v>1500</v>
      </c>
      <c r="K31" s="34">
        <v>1200</v>
      </c>
      <c r="M31" s="15">
        <f t="shared" si="0"/>
        <v>-300</v>
      </c>
      <c r="N31" s="22">
        <f t="shared" si="1"/>
        <v>-0.19999999999999996</v>
      </c>
    </row>
    <row r="32" spans="1:14" outlineLevel="1" x14ac:dyDescent="0.25">
      <c r="A32" s="2">
        <v>25</v>
      </c>
      <c r="B32" s="14" t="s">
        <v>243</v>
      </c>
      <c r="C32" s="14" t="s">
        <v>60</v>
      </c>
      <c r="F32" s="29">
        <v>2350</v>
      </c>
      <c r="K32" s="34">
        <v>2350</v>
      </c>
      <c r="M32" s="15">
        <f t="shared" si="0"/>
        <v>0</v>
      </c>
      <c r="N32" s="22">
        <f t="shared" si="1"/>
        <v>0</v>
      </c>
    </row>
    <row r="33" spans="1:14" outlineLevel="1" x14ac:dyDescent="0.25">
      <c r="A33" s="2">
        <v>26</v>
      </c>
      <c r="B33" s="14" t="s">
        <v>61</v>
      </c>
      <c r="C33" s="14" t="s">
        <v>62</v>
      </c>
      <c r="F33" s="29">
        <v>500</v>
      </c>
      <c r="K33" s="34">
        <v>1000</v>
      </c>
      <c r="M33" s="15">
        <f t="shared" si="0"/>
        <v>500</v>
      </c>
      <c r="N33" s="22">
        <f t="shared" si="1"/>
        <v>1</v>
      </c>
    </row>
    <row r="34" spans="1:14" outlineLevel="1" x14ac:dyDescent="0.25">
      <c r="A34" s="2">
        <v>27</v>
      </c>
      <c r="B34" s="14" t="s">
        <v>63</v>
      </c>
      <c r="C34" s="14" t="s">
        <v>64</v>
      </c>
      <c r="F34" s="29">
        <v>375</v>
      </c>
      <c r="K34" s="34">
        <v>275</v>
      </c>
      <c r="M34" s="15">
        <f t="shared" si="0"/>
        <v>-100</v>
      </c>
      <c r="N34" s="22">
        <f t="shared" si="1"/>
        <v>-0.26666666666666672</v>
      </c>
    </row>
    <row r="35" spans="1:14" outlineLevel="1" x14ac:dyDescent="0.25">
      <c r="A35" s="2">
        <v>28</v>
      </c>
      <c r="B35" s="14" t="s">
        <v>65</v>
      </c>
      <c r="C35" s="14" t="s">
        <v>67</v>
      </c>
      <c r="F35" s="29">
        <v>1000</v>
      </c>
      <c r="H35" s="4">
        <v>250</v>
      </c>
      <c r="J35" s="4" t="s">
        <v>66</v>
      </c>
      <c r="K35" s="34">
        <v>1000</v>
      </c>
      <c r="M35" s="15">
        <f t="shared" si="0"/>
        <v>0</v>
      </c>
      <c r="N35" s="22">
        <f t="shared" si="1"/>
        <v>0</v>
      </c>
    </row>
    <row r="36" spans="1:14" outlineLevel="1" x14ac:dyDescent="0.25">
      <c r="A36" s="2">
        <v>29</v>
      </c>
      <c r="B36" s="14" t="s">
        <v>68</v>
      </c>
      <c r="C36" s="14" t="s">
        <v>69</v>
      </c>
      <c r="F36" s="29">
        <v>26000</v>
      </c>
      <c r="H36" s="4">
        <v>11351</v>
      </c>
      <c r="J36" s="4" t="s">
        <v>48</v>
      </c>
      <c r="K36" s="34">
        <v>32932</v>
      </c>
      <c r="M36" s="15">
        <f t="shared" si="0"/>
        <v>6932</v>
      </c>
      <c r="N36" s="22">
        <f t="shared" si="1"/>
        <v>0.2666153846153847</v>
      </c>
    </row>
    <row r="37" spans="1:14" outlineLevel="1" x14ac:dyDescent="0.25">
      <c r="A37" s="2">
        <v>30</v>
      </c>
      <c r="B37" s="14" t="s">
        <v>70</v>
      </c>
      <c r="C37" s="14" t="s">
        <v>71</v>
      </c>
      <c r="F37" s="29">
        <v>40170</v>
      </c>
      <c r="H37" s="4">
        <v>21375.59</v>
      </c>
      <c r="J37" s="4" t="s">
        <v>9</v>
      </c>
      <c r="K37" s="34">
        <v>44047</v>
      </c>
      <c r="M37" s="15">
        <f t="shared" si="0"/>
        <v>3877</v>
      </c>
      <c r="N37" s="22">
        <f t="shared" si="1"/>
        <v>9.6514812048792642E-2</v>
      </c>
    </row>
    <row r="38" spans="1:14" outlineLevel="1" x14ac:dyDescent="0.25">
      <c r="A38" s="2">
        <v>31</v>
      </c>
      <c r="B38" s="14" t="s">
        <v>72</v>
      </c>
      <c r="C38" s="14" t="s">
        <v>74</v>
      </c>
      <c r="F38" s="29">
        <v>20500</v>
      </c>
      <c r="H38" s="4">
        <v>13068.89</v>
      </c>
      <c r="J38" s="4" t="s">
        <v>73</v>
      </c>
      <c r="K38" s="34">
        <v>25000</v>
      </c>
      <c r="M38" s="15">
        <f t="shared" si="0"/>
        <v>4500</v>
      </c>
      <c r="N38" s="22">
        <f t="shared" si="1"/>
        <v>0.21951219512195119</v>
      </c>
    </row>
    <row r="39" spans="1:14" outlineLevel="1" x14ac:dyDescent="0.25">
      <c r="A39" s="2">
        <v>32</v>
      </c>
      <c r="B39" s="14" t="s">
        <v>75</v>
      </c>
      <c r="C39" s="14" t="s">
        <v>77</v>
      </c>
      <c r="F39" s="29">
        <v>22000</v>
      </c>
      <c r="H39" s="4">
        <v>7993.55</v>
      </c>
      <c r="J39" s="4" t="s">
        <v>76</v>
      </c>
      <c r="K39" s="34">
        <v>25000</v>
      </c>
      <c r="M39" s="15">
        <f t="shared" si="0"/>
        <v>3000</v>
      </c>
      <c r="N39" s="22">
        <f t="shared" si="1"/>
        <v>0.13636363636363646</v>
      </c>
    </row>
    <row r="40" spans="1:14" outlineLevel="1" x14ac:dyDescent="0.25">
      <c r="A40" s="2">
        <v>33</v>
      </c>
      <c r="B40" s="14" t="s">
        <v>80</v>
      </c>
      <c r="C40" s="14" t="s">
        <v>82</v>
      </c>
      <c r="F40" s="29">
        <v>13500</v>
      </c>
      <c r="H40" s="4">
        <v>6731.25</v>
      </c>
      <c r="J40" s="4" t="s">
        <v>81</v>
      </c>
      <c r="K40" s="34">
        <v>16000</v>
      </c>
      <c r="M40" s="15">
        <f t="shared" si="0"/>
        <v>2500</v>
      </c>
      <c r="N40" s="22">
        <f t="shared" si="1"/>
        <v>0.18518518518518512</v>
      </c>
    </row>
    <row r="41" spans="1:14" outlineLevel="1" x14ac:dyDescent="0.25">
      <c r="A41" s="2">
        <v>34</v>
      </c>
      <c r="B41" s="14" t="s">
        <v>83</v>
      </c>
      <c r="C41" s="14" t="s">
        <v>84</v>
      </c>
      <c r="F41" s="29">
        <v>10500</v>
      </c>
      <c r="H41" s="4">
        <v>3827</v>
      </c>
      <c r="J41" s="4" t="s">
        <v>40</v>
      </c>
      <c r="K41" s="34">
        <v>18000</v>
      </c>
      <c r="M41" s="15">
        <f t="shared" si="0"/>
        <v>7500</v>
      </c>
      <c r="N41" s="22">
        <f t="shared" si="1"/>
        <v>0.71428571428571419</v>
      </c>
    </row>
    <row r="42" spans="1:14" outlineLevel="1" x14ac:dyDescent="0.25">
      <c r="A42" s="2">
        <v>35</v>
      </c>
      <c r="B42" s="14" t="s">
        <v>252</v>
      </c>
      <c r="C42" s="14" t="s">
        <v>86</v>
      </c>
      <c r="F42" s="29">
        <v>73000</v>
      </c>
      <c r="H42" s="4">
        <v>24949.62</v>
      </c>
      <c r="J42" s="4" t="s">
        <v>85</v>
      </c>
      <c r="K42" s="34">
        <v>83000</v>
      </c>
      <c r="M42" s="15">
        <f t="shared" si="0"/>
        <v>10000</v>
      </c>
      <c r="N42" s="22">
        <f t="shared" si="1"/>
        <v>0.13698630136986312</v>
      </c>
    </row>
    <row r="43" spans="1:14" outlineLevel="1" x14ac:dyDescent="0.25">
      <c r="A43" s="2">
        <v>36</v>
      </c>
      <c r="B43" s="14" t="s">
        <v>87</v>
      </c>
      <c r="C43" s="14" t="s">
        <v>89</v>
      </c>
      <c r="F43" s="29">
        <v>64000</v>
      </c>
      <c r="H43" s="4">
        <v>60464</v>
      </c>
      <c r="J43" s="4" t="s">
        <v>88</v>
      </c>
      <c r="K43" s="34">
        <v>73448</v>
      </c>
      <c r="M43" s="15">
        <f t="shared" si="0"/>
        <v>9448</v>
      </c>
      <c r="N43" s="22">
        <f t="shared" si="1"/>
        <v>0.1476249999999999</v>
      </c>
    </row>
    <row r="44" spans="1:14" outlineLevel="1" x14ac:dyDescent="0.25">
      <c r="A44" s="2">
        <v>37</v>
      </c>
      <c r="B44" s="14" t="s">
        <v>90</v>
      </c>
      <c r="C44" s="14" t="s">
        <v>92</v>
      </c>
      <c r="F44" s="29">
        <v>20505</v>
      </c>
      <c r="H44" s="4">
        <v>15666.4</v>
      </c>
      <c r="J44" s="4" t="s">
        <v>91</v>
      </c>
      <c r="K44" s="34">
        <v>21510</v>
      </c>
      <c r="M44" s="15">
        <f t="shared" si="0"/>
        <v>1005</v>
      </c>
      <c r="N44" s="22">
        <f t="shared" si="1"/>
        <v>4.9012435991221626E-2</v>
      </c>
    </row>
    <row r="45" spans="1:14" s="2" customFormat="1" x14ac:dyDescent="0.25">
      <c r="B45" s="37" t="s">
        <v>232</v>
      </c>
      <c r="F45" s="30">
        <f>SUM(F7:F44)</f>
        <v>631217</v>
      </c>
      <c r="G45" s="16"/>
      <c r="H45" s="5"/>
      <c r="I45" s="5">
        <f>SUM(H7:H44)</f>
        <v>351307.98</v>
      </c>
      <c r="J45" s="9"/>
      <c r="K45" s="35">
        <f>SUM(K7:K44)</f>
        <v>682591</v>
      </c>
      <c r="L45" s="16"/>
      <c r="M45" s="13">
        <f>+K45-F45</f>
        <v>51374</v>
      </c>
      <c r="N45" s="21">
        <f>-IF(M45&lt;&gt;0,1-(K45/F45),0)</f>
        <v>8.1388809236760062E-2</v>
      </c>
    </row>
    <row r="46" spans="1:14" x14ac:dyDescent="0.25">
      <c r="A46" s="12" t="s">
        <v>93</v>
      </c>
      <c r="M46" s="15">
        <f t="shared" si="0"/>
        <v>0</v>
      </c>
      <c r="N46" s="22">
        <f t="shared" si="1"/>
        <v>0</v>
      </c>
    </row>
    <row r="47" spans="1:14" outlineLevel="1" x14ac:dyDescent="0.25">
      <c r="A47" s="2">
        <v>38</v>
      </c>
      <c r="B47" s="14" t="s">
        <v>94</v>
      </c>
      <c r="C47" s="14" t="s">
        <v>96</v>
      </c>
      <c r="F47" s="29">
        <v>30245</v>
      </c>
      <c r="H47" s="4">
        <v>15131.63</v>
      </c>
      <c r="J47" s="4" t="s">
        <v>95</v>
      </c>
      <c r="K47" s="34">
        <v>32023</v>
      </c>
      <c r="M47" s="15">
        <f t="shared" si="0"/>
        <v>1778</v>
      </c>
      <c r="N47" s="22">
        <f t="shared" si="1"/>
        <v>5.8786576293602177E-2</v>
      </c>
    </row>
    <row r="48" spans="1:14" outlineLevel="1" x14ac:dyDescent="0.25">
      <c r="A48" s="2">
        <v>39</v>
      </c>
      <c r="B48" s="14" t="s">
        <v>97</v>
      </c>
      <c r="C48" s="14" t="s">
        <v>98</v>
      </c>
      <c r="F48" s="29">
        <v>300</v>
      </c>
      <c r="K48" s="34">
        <v>200</v>
      </c>
      <c r="M48" s="15">
        <f t="shared" si="0"/>
        <v>-100</v>
      </c>
      <c r="N48" s="22">
        <f t="shared" si="1"/>
        <v>-0.33333333333333337</v>
      </c>
    </row>
    <row r="49" spans="1:14" outlineLevel="1" x14ac:dyDescent="0.25">
      <c r="A49" s="2">
        <v>40</v>
      </c>
      <c r="B49" s="14" t="s">
        <v>99</v>
      </c>
      <c r="C49" s="14" t="s">
        <v>101</v>
      </c>
      <c r="F49" s="29">
        <v>7050</v>
      </c>
      <c r="H49" s="4">
        <v>3314.48</v>
      </c>
      <c r="J49" s="4" t="s">
        <v>100</v>
      </c>
      <c r="K49" s="34">
        <v>7050</v>
      </c>
      <c r="M49" s="15">
        <f t="shared" si="0"/>
        <v>0</v>
      </c>
      <c r="N49" s="22">
        <f t="shared" si="1"/>
        <v>0</v>
      </c>
    </row>
    <row r="50" spans="1:14" outlineLevel="1" x14ac:dyDescent="0.25">
      <c r="A50" s="2">
        <v>41</v>
      </c>
      <c r="B50" s="14" t="s">
        <v>102</v>
      </c>
      <c r="C50" s="14" t="s">
        <v>103</v>
      </c>
      <c r="F50" s="29">
        <v>6870</v>
      </c>
      <c r="H50" s="4">
        <v>3570</v>
      </c>
      <c r="J50" s="4" t="s">
        <v>9</v>
      </c>
      <c r="K50" s="34">
        <v>6870</v>
      </c>
      <c r="M50" s="15">
        <f t="shared" si="0"/>
        <v>0</v>
      </c>
      <c r="N50" s="22">
        <f t="shared" si="1"/>
        <v>0</v>
      </c>
    </row>
    <row r="51" spans="1:14" outlineLevel="1" x14ac:dyDescent="0.25">
      <c r="A51" s="2">
        <v>42</v>
      </c>
      <c r="B51" s="14" t="s">
        <v>104</v>
      </c>
      <c r="C51" s="14" t="s">
        <v>105</v>
      </c>
      <c r="F51" s="29">
        <v>12500</v>
      </c>
      <c r="K51" s="34">
        <v>12500</v>
      </c>
      <c r="M51" s="15">
        <f t="shared" si="0"/>
        <v>0</v>
      </c>
      <c r="N51" s="22">
        <f t="shared" si="1"/>
        <v>0</v>
      </c>
    </row>
    <row r="52" spans="1:14" outlineLevel="1" x14ac:dyDescent="0.25">
      <c r="A52" s="2">
        <v>43</v>
      </c>
      <c r="B52" s="14" t="s">
        <v>258</v>
      </c>
      <c r="C52" s="14" t="s">
        <v>107</v>
      </c>
      <c r="F52" s="29">
        <v>0</v>
      </c>
      <c r="H52" s="4">
        <v>15952.41</v>
      </c>
      <c r="J52" s="4" t="s">
        <v>95</v>
      </c>
      <c r="K52" s="34">
        <v>729</v>
      </c>
      <c r="M52" s="15">
        <f t="shared" ref="M52" si="4">+K52-F52</f>
        <v>729</v>
      </c>
      <c r="N52" s="22">
        <v>1</v>
      </c>
    </row>
    <row r="53" spans="1:14" outlineLevel="1" x14ac:dyDescent="0.25">
      <c r="A53" s="2">
        <v>44</v>
      </c>
      <c r="B53" s="14" t="s">
        <v>106</v>
      </c>
      <c r="C53" s="14" t="s">
        <v>107</v>
      </c>
      <c r="F53" s="29">
        <v>32500</v>
      </c>
      <c r="H53" s="4">
        <v>15952.41</v>
      </c>
      <c r="J53" s="4" t="s">
        <v>95</v>
      </c>
      <c r="K53" s="34">
        <v>32500</v>
      </c>
      <c r="M53" s="15">
        <f t="shared" si="0"/>
        <v>0</v>
      </c>
      <c r="N53" s="22">
        <f t="shared" si="1"/>
        <v>0</v>
      </c>
    </row>
    <row r="54" spans="1:14" outlineLevel="1" x14ac:dyDescent="0.25">
      <c r="A54" s="2">
        <v>45</v>
      </c>
      <c r="B54" s="14" t="s">
        <v>108</v>
      </c>
      <c r="C54" s="14" t="s">
        <v>110</v>
      </c>
      <c r="F54" s="29">
        <v>2500</v>
      </c>
      <c r="H54" s="4">
        <v>207.45</v>
      </c>
      <c r="J54" s="4" t="s">
        <v>109</v>
      </c>
      <c r="K54" s="34">
        <v>2500</v>
      </c>
      <c r="M54" s="15">
        <f t="shared" si="0"/>
        <v>0</v>
      </c>
      <c r="N54" s="22">
        <f t="shared" si="1"/>
        <v>0</v>
      </c>
    </row>
    <row r="55" spans="1:14" outlineLevel="1" x14ac:dyDescent="0.25">
      <c r="A55" s="2">
        <v>46</v>
      </c>
      <c r="B55" s="14" t="s">
        <v>111</v>
      </c>
      <c r="C55" s="14" t="s">
        <v>112</v>
      </c>
      <c r="F55" s="29">
        <v>1600</v>
      </c>
      <c r="K55" s="34">
        <v>0</v>
      </c>
      <c r="M55" s="15">
        <f t="shared" si="0"/>
        <v>-1600</v>
      </c>
      <c r="N55" s="22">
        <f t="shared" si="1"/>
        <v>-1</v>
      </c>
    </row>
    <row r="56" spans="1:14" outlineLevel="1" x14ac:dyDescent="0.25">
      <c r="A56" s="2">
        <v>47</v>
      </c>
      <c r="B56" s="14" t="s">
        <v>259</v>
      </c>
      <c r="C56" s="14" t="s">
        <v>115</v>
      </c>
      <c r="F56" s="29">
        <v>0</v>
      </c>
      <c r="H56" s="4">
        <v>57.25</v>
      </c>
      <c r="J56" s="4" t="s">
        <v>114</v>
      </c>
      <c r="K56" s="34">
        <v>1100</v>
      </c>
      <c r="M56" s="15">
        <f t="shared" ref="M56:M57" si="5">+K56-F56</f>
        <v>1100</v>
      </c>
      <c r="N56" s="22">
        <v>1</v>
      </c>
    </row>
    <row r="57" spans="1:14" outlineLevel="1" x14ac:dyDescent="0.25">
      <c r="A57" s="2">
        <v>48</v>
      </c>
      <c r="B57" s="14" t="s">
        <v>260</v>
      </c>
      <c r="C57" s="14" t="s">
        <v>115</v>
      </c>
      <c r="F57" s="29">
        <v>0</v>
      </c>
      <c r="H57" s="4">
        <v>57.25</v>
      </c>
      <c r="J57" s="4" t="s">
        <v>114</v>
      </c>
      <c r="K57" s="34">
        <v>250</v>
      </c>
      <c r="M57" s="15">
        <f t="shared" si="5"/>
        <v>250</v>
      </c>
      <c r="N57" s="22">
        <v>1</v>
      </c>
    </row>
    <row r="58" spans="1:14" outlineLevel="1" x14ac:dyDescent="0.25">
      <c r="A58" s="2">
        <v>49</v>
      </c>
      <c r="B58" s="14" t="s">
        <v>113</v>
      </c>
      <c r="C58" s="14" t="s">
        <v>115</v>
      </c>
      <c r="F58" s="29">
        <v>350</v>
      </c>
      <c r="H58" s="4">
        <v>57.25</v>
      </c>
      <c r="J58" s="4" t="s">
        <v>114</v>
      </c>
      <c r="K58" s="34">
        <v>350</v>
      </c>
      <c r="M58" s="15">
        <f t="shared" si="0"/>
        <v>0</v>
      </c>
      <c r="N58" s="22">
        <f t="shared" si="1"/>
        <v>0</v>
      </c>
    </row>
    <row r="59" spans="1:14" outlineLevel="1" x14ac:dyDescent="0.25">
      <c r="A59" s="2">
        <v>50</v>
      </c>
      <c r="B59" s="14" t="s">
        <v>254</v>
      </c>
      <c r="C59" s="14"/>
      <c r="F59" s="29">
        <v>22000</v>
      </c>
      <c r="H59" s="4"/>
      <c r="J59" s="4"/>
      <c r="K59" s="34">
        <v>22000</v>
      </c>
      <c r="M59" s="15">
        <f t="shared" si="0"/>
        <v>0</v>
      </c>
      <c r="N59" s="22">
        <f t="shared" si="1"/>
        <v>0</v>
      </c>
    </row>
    <row r="60" spans="1:14" outlineLevel="1" x14ac:dyDescent="0.25">
      <c r="A60" s="2">
        <v>51</v>
      </c>
      <c r="B60" s="14" t="s">
        <v>116</v>
      </c>
      <c r="C60" s="14" t="s">
        <v>118</v>
      </c>
      <c r="F60" s="29">
        <v>2164</v>
      </c>
      <c r="H60" s="4">
        <v>2000</v>
      </c>
      <c r="J60" s="4" t="s">
        <v>117</v>
      </c>
      <c r="K60" s="34">
        <v>1955</v>
      </c>
      <c r="M60" s="15">
        <f t="shared" si="0"/>
        <v>-209</v>
      </c>
      <c r="N60" s="22">
        <f t="shared" si="1"/>
        <v>-9.6580406654343753E-2</v>
      </c>
    </row>
    <row r="61" spans="1:14" outlineLevel="1" x14ac:dyDescent="0.25">
      <c r="A61" s="2">
        <v>52</v>
      </c>
      <c r="B61" s="14" t="s">
        <v>119</v>
      </c>
      <c r="C61" s="14" t="s">
        <v>120</v>
      </c>
      <c r="F61" s="29">
        <v>2987</v>
      </c>
      <c r="H61" s="4">
        <v>3288</v>
      </c>
      <c r="J61" s="4" t="s">
        <v>117</v>
      </c>
      <c r="K61" s="34">
        <v>3046</v>
      </c>
      <c r="M61" s="15">
        <f t="shared" si="0"/>
        <v>59</v>
      </c>
      <c r="N61" s="22">
        <f t="shared" si="1"/>
        <v>1.9752259792433779E-2</v>
      </c>
    </row>
    <row r="62" spans="1:14" outlineLevel="1" x14ac:dyDescent="0.25">
      <c r="A62" s="2">
        <v>53</v>
      </c>
      <c r="B62" s="14" t="s">
        <v>245</v>
      </c>
      <c r="C62" s="14" t="s">
        <v>246</v>
      </c>
      <c r="F62" s="29">
        <v>385</v>
      </c>
      <c r="H62" s="4"/>
      <c r="J62" s="4"/>
      <c r="K62" s="34">
        <v>462</v>
      </c>
      <c r="M62" s="15">
        <f t="shared" si="0"/>
        <v>77</v>
      </c>
      <c r="N62" s="22">
        <f t="shared" si="1"/>
        <v>0.19999999999999996</v>
      </c>
    </row>
    <row r="63" spans="1:14" outlineLevel="1" x14ac:dyDescent="0.25">
      <c r="A63" s="2">
        <v>54</v>
      </c>
      <c r="B63" s="14" t="s">
        <v>121</v>
      </c>
      <c r="C63" s="14" t="s">
        <v>122</v>
      </c>
      <c r="F63" s="29">
        <v>250</v>
      </c>
      <c r="K63" s="34">
        <v>250</v>
      </c>
      <c r="M63" s="15">
        <f t="shared" si="0"/>
        <v>0</v>
      </c>
      <c r="N63" s="22">
        <f t="shared" si="1"/>
        <v>0</v>
      </c>
    </row>
    <row r="64" spans="1:14" outlineLevel="1" x14ac:dyDescent="0.25">
      <c r="A64" s="2">
        <v>55</v>
      </c>
      <c r="B64" s="14" t="s">
        <v>123</v>
      </c>
      <c r="C64" s="14" t="s">
        <v>125</v>
      </c>
      <c r="F64" s="29">
        <v>1000</v>
      </c>
      <c r="H64" s="4">
        <v>0</v>
      </c>
      <c r="J64" s="4" t="s">
        <v>124</v>
      </c>
      <c r="K64" s="34">
        <v>1000</v>
      </c>
      <c r="M64" s="15">
        <f t="shared" si="0"/>
        <v>0</v>
      </c>
      <c r="N64" s="22">
        <f t="shared" si="1"/>
        <v>0</v>
      </c>
    </row>
    <row r="65" spans="1:14" outlineLevel="1" x14ac:dyDescent="0.25">
      <c r="A65" s="2">
        <v>56</v>
      </c>
      <c r="B65" s="14" t="s">
        <v>126</v>
      </c>
      <c r="C65" s="14" t="s">
        <v>127</v>
      </c>
      <c r="F65" s="29">
        <v>950</v>
      </c>
      <c r="K65" s="34">
        <v>1000</v>
      </c>
      <c r="M65" s="15">
        <f t="shared" si="0"/>
        <v>50</v>
      </c>
      <c r="N65" s="22">
        <f t="shared" si="1"/>
        <v>5.2631578947368363E-2</v>
      </c>
    </row>
    <row r="66" spans="1:14" outlineLevel="1" x14ac:dyDescent="0.25">
      <c r="A66" s="2">
        <v>57</v>
      </c>
      <c r="B66" s="14" t="s">
        <v>128</v>
      </c>
      <c r="C66" s="14" t="s">
        <v>130</v>
      </c>
      <c r="F66" s="29">
        <v>5350</v>
      </c>
      <c r="H66" s="4">
        <v>2400</v>
      </c>
      <c r="J66" s="4" t="s">
        <v>129</v>
      </c>
      <c r="K66" s="34">
        <v>5350</v>
      </c>
      <c r="M66" s="15">
        <f t="shared" si="0"/>
        <v>0</v>
      </c>
      <c r="N66" s="22">
        <f t="shared" si="1"/>
        <v>0</v>
      </c>
    </row>
    <row r="67" spans="1:14" s="2" customFormat="1" x14ac:dyDescent="0.25">
      <c r="B67" s="36" t="s">
        <v>230</v>
      </c>
      <c r="F67" s="30">
        <f>SUM(F46:F66)</f>
        <v>129001</v>
      </c>
      <c r="G67" s="16"/>
      <c r="H67" s="5"/>
      <c r="I67" s="5">
        <f>SUM(H46:H66)</f>
        <v>61988.130000000005</v>
      </c>
      <c r="J67" s="9"/>
      <c r="K67" s="16">
        <f>SUM(K46:K66)</f>
        <v>131135</v>
      </c>
      <c r="L67" s="16"/>
      <c r="M67" s="13">
        <f>+K67-F67</f>
        <v>2134</v>
      </c>
      <c r="N67" s="21">
        <f>-IF(M67&lt;&gt;0,1-(K67/F67),0)</f>
        <v>1.6542507422423025E-2</v>
      </c>
    </row>
    <row r="68" spans="1:14" x14ac:dyDescent="0.25">
      <c r="A68" s="12" t="s">
        <v>131</v>
      </c>
      <c r="M68" s="15">
        <f t="shared" si="0"/>
        <v>0</v>
      </c>
      <c r="N68" s="22">
        <f t="shared" si="1"/>
        <v>0</v>
      </c>
    </row>
    <row r="69" spans="1:14" outlineLevel="1" x14ac:dyDescent="0.25">
      <c r="A69" s="2">
        <v>58</v>
      </c>
      <c r="B69" s="14" t="s">
        <v>132</v>
      </c>
      <c r="C69" s="14" t="s">
        <v>133</v>
      </c>
      <c r="F69" s="29">
        <v>3000</v>
      </c>
      <c r="K69" s="34">
        <v>0</v>
      </c>
      <c r="M69" s="15">
        <f t="shared" si="0"/>
        <v>-3000</v>
      </c>
      <c r="N69" s="22">
        <f t="shared" si="1"/>
        <v>-1</v>
      </c>
    </row>
    <row r="70" spans="1:14" outlineLevel="1" x14ac:dyDescent="0.25">
      <c r="A70" s="2">
        <v>59</v>
      </c>
      <c r="B70" s="14" t="s">
        <v>261</v>
      </c>
      <c r="C70" s="14" t="s">
        <v>133</v>
      </c>
      <c r="F70" s="29">
        <v>0</v>
      </c>
      <c r="K70" s="34">
        <v>800</v>
      </c>
      <c r="M70" s="15">
        <f t="shared" ref="M70:M71" si="6">+K70-F70</f>
        <v>800</v>
      </c>
      <c r="N70" s="22">
        <v>1</v>
      </c>
    </row>
    <row r="71" spans="1:14" outlineLevel="1" x14ac:dyDescent="0.25">
      <c r="A71" s="2">
        <v>60</v>
      </c>
      <c r="B71" s="14" t="s">
        <v>262</v>
      </c>
      <c r="C71" s="14" t="s">
        <v>133</v>
      </c>
      <c r="F71" s="29">
        <v>0</v>
      </c>
      <c r="K71" s="34">
        <v>2000</v>
      </c>
      <c r="M71" s="15">
        <f t="shared" si="6"/>
        <v>2000</v>
      </c>
      <c r="N71" s="22">
        <v>1</v>
      </c>
    </row>
    <row r="72" spans="1:14" s="2" customFormat="1" x14ac:dyDescent="0.25">
      <c r="B72" s="36" t="s">
        <v>231</v>
      </c>
      <c r="F72" s="30">
        <f>SUM(F68:F71)</f>
        <v>3000</v>
      </c>
      <c r="G72" s="16"/>
      <c r="H72" s="5"/>
      <c r="I72" s="5">
        <f>SUM(H68:H69)</f>
        <v>0</v>
      </c>
      <c r="J72" s="9"/>
      <c r="K72" s="35">
        <f>SUM(J68:K71)</f>
        <v>2800</v>
      </c>
      <c r="L72" s="16"/>
      <c r="M72" s="13">
        <f>+K72-F72</f>
        <v>-200</v>
      </c>
      <c r="N72" s="21">
        <f>-IF(M72&lt;&gt;0,1-(K72/F72),0)</f>
        <v>-6.6666666666666652E-2</v>
      </c>
    </row>
    <row r="73" spans="1:14" x14ac:dyDescent="0.25">
      <c r="A73" s="12" t="s">
        <v>134</v>
      </c>
      <c r="M73" s="15">
        <f t="shared" si="0"/>
        <v>0</v>
      </c>
      <c r="N73" s="22">
        <f t="shared" si="1"/>
        <v>0</v>
      </c>
    </row>
    <row r="74" spans="1:14" outlineLevel="1" x14ac:dyDescent="0.25">
      <c r="A74" s="2">
        <v>61</v>
      </c>
      <c r="B74" s="14" t="s">
        <v>135</v>
      </c>
      <c r="C74" s="14" t="s">
        <v>137</v>
      </c>
      <c r="F74" s="29">
        <v>186160</v>
      </c>
      <c r="H74" s="4">
        <v>92904.41</v>
      </c>
      <c r="J74" s="4" t="s">
        <v>136</v>
      </c>
      <c r="K74" s="34">
        <v>189622</v>
      </c>
      <c r="M74" s="15">
        <f t="shared" ref="M74:M129" si="7">+K74-F74</f>
        <v>3462</v>
      </c>
      <c r="N74" s="22">
        <f t="shared" ref="N74:N129" si="8">-IF(M74&lt;&gt;0,1-(K74/F74),0)</f>
        <v>1.8596905887408699E-2</v>
      </c>
    </row>
    <row r="75" spans="1:14" outlineLevel="1" x14ac:dyDescent="0.25">
      <c r="A75" s="2">
        <v>62</v>
      </c>
      <c r="B75" s="14" t="s">
        <v>253</v>
      </c>
      <c r="C75" s="14" t="s">
        <v>139</v>
      </c>
      <c r="F75" s="29">
        <v>102630</v>
      </c>
      <c r="H75" s="4">
        <v>57697.64</v>
      </c>
      <c r="J75" s="4" t="s">
        <v>138</v>
      </c>
      <c r="K75" s="34">
        <v>105195</v>
      </c>
      <c r="M75" s="15">
        <f t="shared" si="7"/>
        <v>2565</v>
      </c>
      <c r="N75" s="22">
        <f t="shared" si="8"/>
        <v>2.4992692195264565E-2</v>
      </c>
    </row>
    <row r="76" spans="1:14" outlineLevel="1" x14ac:dyDescent="0.25">
      <c r="A76" s="2">
        <v>63</v>
      </c>
      <c r="B76" s="14" t="s">
        <v>140</v>
      </c>
      <c r="C76" s="14" t="s">
        <v>141</v>
      </c>
      <c r="F76" s="29">
        <v>42000</v>
      </c>
      <c r="H76" s="4">
        <v>18678.23</v>
      </c>
      <c r="J76" s="4" t="s">
        <v>12</v>
      </c>
      <c r="K76" s="34">
        <v>42000</v>
      </c>
      <c r="M76" s="15">
        <f t="shared" si="7"/>
        <v>0</v>
      </c>
      <c r="N76" s="22">
        <f t="shared" si="8"/>
        <v>0</v>
      </c>
    </row>
    <row r="77" spans="1:14" outlineLevel="1" x14ac:dyDescent="0.25">
      <c r="A77" s="2">
        <v>64</v>
      </c>
      <c r="B77" s="14" t="s">
        <v>142</v>
      </c>
      <c r="C77" s="14" t="s">
        <v>144</v>
      </c>
      <c r="F77" s="29">
        <v>4500</v>
      </c>
      <c r="H77" s="4">
        <v>840</v>
      </c>
      <c r="J77" s="4" t="s">
        <v>143</v>
      </c>
      <c r="K77" s="34">
        <v>4500</v>
      </c>
      <c r="M77" s="15">
        <f t="shared" si="7"/>
        <v>0</v>
      </c>
      <c r="N77" s="22">
        <f t="shared" si="8"/>
        <v>0</v>
      </c>
    </row>
    <row r="78" spans="1:14" outlineLevel="1" x14ac:dyDescent="0.25">
      <c r="A78" s="2">
        <v>65</v>
      </c>
      <c r="B78" s="14" t="s">
        <v>145</v>
      </c>
      <c r="C78" s="14" t="s">
        <v>146</v>
      </c>
      <c r="F78" s="29">
        <v>23000</v>
      </c>
      <c r="H78" s="4">
        <v>9834.34</v>
      </c>
      <c r="J78" s="4" t="s">
        <v>129</v>
      </c>
      <c r="K78" s="34">
        <v>24150</v>
      </c>
      <c r="M78" s="15">
        <f t="shared" si="7"/>
        <v>1150</v>
      </c>
      <c r="N78" s="22">
        <f t="shared" si="8"/>
        <v>5.0000000000000044E-2</v>
      </c>
    </row>
    <row r="79" spans="1:14" outlineLevel="1" x14ac:dyDescent="0.25">
      <c r="A79" s="2">
        <v>66</v>
      </c>
      <c r="B79" s="14" t="s">
        <v>147</v>
      </c>
      <c r="C79" s="14" t="s">
        <v>149</v>
      </c>
      <c r="F79" s="29">
        <v>10000</v>
      </c>
      <c r="H79" s="4">
        <v>7935.81</v>
      </c>
      <c r="J79" s="4" t="s">
        <v>148</v>
      </c>
      <c r="K79" s="34">
        <v>10500</v>
      </c>
      <c r="M79" s="15">
        <f t="shared" si="7"/>
        <v>500</v>
      </c>
      <c r="N79" s="22">
        <f t="shared" si="8"/>
        <v>5.0000000000000044E-2</v>
      </c>
    </row>
    <row r="80" spans="1:14" outlineLevel="1" x14ac:dyDescent="0.25">
      <c r="A80" s="2">
        <v>67</v>
      </c>
      <c r="B80" s="14" t="s">
        <v>150</v>
      </c>
      <c r="C80" s="14" t="s">
        <v>151</v>
      </c>
      <c r="F80" s="29">
        <v>105000</v>
      </c>
      <c r="H80" s="4">
        <v>38924.25</v>
      </c>
      <c r="J80" s="4" t="s">
        <v>45</v>
      </c>
      <c r="K80" s="34">
        <v>118000</v>
      </c>
      <c r="M80" s="15">
        <f t="shared" si="7"/>
        <v>13000</v>
      </c>
      <c r="N80" s="22">
        <f t="shared" si="8"/>
        <v>0.12380952380952381</v>
      </c>
    </row>
    <row r="81" spans="1:14" outlineLevel="1" x14ac:dyDescent="0.25">
      <c r="A81" s="2">
        <v>68</v>
      </c>
      <c r="B81" s="14" t="s">
        <v>152</v>
      </c>
      <c r="C81" s="14" t="s">
        <v>154</v>
      </c>
      <c r="F81" s="29">
        <v>10000</v>
      </c>
      <c r="H81" s="4">
        <v>244.86</v>
      </c>
      <c r="J81" s="4" t="s">
        <v>153</v>
      </c>
      <c r="K81" s="34">
        <v>12000</v>
      </c>
      <c r="M81" s="15">
        <f t="shared" si="7"/>
        <v>2000</v>
      </c>
      <c r="N81" s="22">
        <f t="shared" si="8"/>
        <v>0.19999999999999996</v>
      </c>
    </row>
    <row r="82" spans="1:14" outlineLevel="1" x14ac:dyDescent="0.25">
      <c r="A82" s="2">
        <v>69</v>
      </c>
      <c r="B82" s="14" t="s">
        <v>155</v>
      </c>
      <c r="C82" s="14" t="s">
        <v>156</v>
      </c>
      <c r="F82" s="29">
        <v>2000</v>
      </c>
      <c r="K82" s="34">
        <v>3500</v>
      </c>
      <c r="M82" s="15">
        <f t="shared" si="7"/>
        <v>1500</v>
      </c>
      <c r="N82" s="22">
        <f t="shared" si="8"/>
        <v>0.75</v>
      </c>
    </row>
    <row r="83" spans="1:14" outlineLevel="1" x14ac:dyDescent="0.25">
      <c r="A83" s="2">
        <v>70</v>
      </c>
      <c r="B83" s="14" t="s">
        <v>263</v>
      </c>
      <c r="C83" s="14" t="s">
        <v>159</v>
      </c>
      <c r="F83" s="29">
        <v>0</v>
      </c>
      <c r="H83" s="4">
        <v>2442.0300000000002</v>
      </c>
      <c r="J83" s="4" t="s">
        <v>158</v>
      </c>
      <c r="K83" s="34">
        <v>3000</v>
      </c>
      <c r="M83" s="15">
        <f t="shared" ref="M83" si="9">+K83-F83</f>
        <v>3000</v>
      </c>
      <c r="N83" s="22">
        <v>1</v>
      </c>
    </row>
    <row r="84" spans="1:14" outlineLevel="1" x14ac:dyDescent="0.25">
      <c r="A84" s="2">
        <v>71</v>
      </c>
      <c r="B84" s="14" t="s">
        <v>157</v>
      </c>
      <c r="C84" s="14" t="s">
        <v>159</v>
      </c>
      <c r="F84" s="29">
        <v>3428</v>
      </c>
      <c r="H84" s="4">
        <v>2442.0300000000002</v>
      </c>
      <c r="J84" s="4" t="s">
        <v>158</v>
      </c>
      <c r="K84" s="34">
        <v>3824</v>
      </c>
      <c r="M84" s="15">
        <f t="shared" si="7"/>
        <v>396</v>
      </c>
      <c r="N84" s="22">
        <f t="shared" si="8"/>
        <v>0.11551925320886824</v>
      </c>
    </row>
    <row r="85" spans="1:14" outlineLevel="1" x14ac:dyDescent="0.25">
      <c r="A85" s="2">
        <v>72</v>
      </c>
      <c r="B85" s="14" t="s">
        <v>160</v>
      </c>
      <c r="C85" s="14" t="s">
        <v>161</v>
      </c>
      <c r="F85" s="29">
        <v>15747</v>
      </c>
      <c r="H85" s="4">
        <v>8159.08</v>
      </c>
      <c r="J85" s="4" t="s">
        <v>48</v>
      </c>
      <c r="K85" s="34">
        <v>16188</v>
      </c>
      <c r="M85" s="15">
        <f t="shared" si="7"/>
        <v>441</v>
      </c>
      <c r="N85" s="22">
        <f t="shared" si="8"/>
        <v>2.800533434939978E-2</v>
      </c>
    </row>
    <row r="86" spans="1:14" outlineLevel="1" x14ac:dyDescent="0.25">
      <c r="A86" s="2">
        <v>73</v>
      </c>
      <c r="B86" s="14" t="s">
        <v>162</v>
      </c>
      <c r="C86" s="14" t="s">
        <v>164</v>
      </c>
      <c r="F86" s="29">
        <v>39590</v>
      </c>
      <c r="H86" s="4">
        <v>19505.400000000001</v>
      </c>
      <c r="J86" s="4" t="s">
        <v>163</v>
      </c>
      <c r="K86" s="34">
        <v>39590</v>
      </c>
      <c r="M86" s="15">
        <f t="shared" si="7"/>
        <v>0</v>
      </c>
      <c r="N86" s="22">
        <f t="shared" si="8"/>
        <v>0</v>
      </c>
    </row>
    <row r="87" spans="1:14" outlineLevel="1" x14ac:dyDescent="0.25">
      <c r="A87" s="2">
        <v>74</v>
      </c>
      <c r="B87" s="14" t="s">
        <v>165</v>
      </c>
      <c r="C87" s="14" t="s">
        <v>166</v>
      </c>
      <c r="F87" s="29">
        <v>1200</v>
      </c>
      <c r="H87" s="4">
        <v>873</v>
      </c>
      <c r="J87" s="4" t="s">
        <v>73</v>
      </c>
      <c r="K87" s="34">
        <v>1200</v>
      </c>
      <c r="M87" s="15">
        <f t="shared" si="7"/>
        <v>0</v>
      </c>
      <c r="N87" s="22">
        <f t="shared" si="8"/>
        <v>0</v>
      </c>
    </row>
    <row r="88" spans="1:14" outlineLevel="1" x14ac:dyDescent="0.25">
      <c r="A88" s="2">
        <v>75</v>
      </c>
      <c r="B88" s="14" t="s">
        <v>167</v>
      </c>
      <c r="C88" s="14" t="s">
        <v>169</v>
      </c>
      <c r="F88" s="29">
        <v>5600</v>
      </c>
      <c r="H88" s="4">
        <v>1390.66</v>
      </c>
      <c r="J88" s="4" t="s">
        <v>168</v>
      </c>
      <c r="K88" s="34">
        <v>8700</v>
      </c>
      <c r="M88" s="15">
        <f t="shared" si="7"/>
        <v>3100</v>
      </c>
      <c r="N88" s="22">
        <f t="shared" si="8"/>
        <v>0.5535714285714286</v>
      </c>
    </row>
    <row r="89" spans="1:14" s="2" customFormat="1" x14ac:dyDescent="0.25">
      <c r="B89" s="36" t="s">
        <v>233</v>
      </c>
      <c r="F89" s="30">
        <f>SUM(F73:F88)</f>
        <v>550855</v>
      </c>
      <c r="G89" s="16"/>
      <c r="H89" s="5"/>
      <c r="I89" s="5">
        <f>SUM(H73:H88)</f>
        <v>261871.73999999996</v>
      </c>
      <c r="J89" s="9"/>
      <c r="K89" s="35">
        <f>SUM(K73:K88)</f>
        <v>581969</v>
      </c>
      <c r="L89" s="16"/>
      <c r="M89" s="13">
        <f>+K89-F89</f>
        <v>31114</v>
      </c>
      <c r="N89" s="21">
        <f>-IF(M89&lt;&gt;0,1-(K89/F89),0)</f>
        <v>5.6483103539043844E-2</v>
      </c>
    </row>
    <row r="90" spans="1:14" x14ac:dyDescent="0.25">
      <c r="A90" s="12" t="s">
        <v>170</v>
      </c>
      <c r="M90" s="15">
        <f t="shared" si="7"/>
        <v>0</v>
      </c>
      <c r="N90" s="22">
        <f t="shared" si="8"/>
        <v>0</v>
      </c>
    </row>
    <row r="91" spans="1:14" x14ac:dyDescent="0.25">
      <c r="A91" s="36">
        <v>76</v>
      </c>
      <c r="B91" s="1" t="s">
        <v>247</v>
      </c>
      <c r="C91" s="1" t="s">
        <v>248</v>
      </c>
      <c r="F91" s="26">
        <v>1375</v>
      </c>
      <c r="K91" s="31">
        <v>1375</v>
      </c>
      <c r="M91" s="15"/>
      <c r="N91" s="22"/>
    </row>
    <row r="92" spans="1:14" outlineLevel="1" x14ac:dyDescent="0.25">
      <c r="A92" s="2">
        <v>77</v>
      </c>
      <c r="B92" s="14" t="s">
        <v>171</v>
      </c>
      <c r="C92" s="14" t="s">
        <v>173</v>
      </c>
      <c r="F92" s="29">
        <v>1500</v>
      </c>
      <c r="H92" s="4">
        <v>212</v>
      </c>
      <c r="J92" s="4" t="s">
        <v>172</v>
      </c>
      <c r="K92" s="34">
        <v>1500</v>
      </c>
      <c r="M92" s="15">
        <f t="shared" si="7"/>
        <v>0</v>
      </c>
      <c r="N92" s="22">
        <f t="shared" si="8"/>
        <v>0</v>
      </c>
    </row>
    <row r="93" spans="1:14" outlineLevel="1" x14ac:dyDescent="0.25">
      <c r="A93" s="2">
        <v>78</v>
      </c>
      <c r="B93" s="14" t="s">
        <v>174</v>
      </c>
      <c r="C93" s="14" t="s">
        <v>176</v>
      </c>
      <c r="F93" s="29">
        <v>12647</v>
      </c>
      <c r="H93" s="4">
        <v>4898.2</v>
      </c>
      <c r="J93" s="4" t="s">
        <v>175</v>
      </c>
      <c r="K93" s="34">
        <v>13001</v>
      </c>
      <c r="M93" s="15">
        <f t="shared" si="7"/>
        <v>354</v>
      </c>
      <c r="N93" s="22">
        <f t="shared" si="8"/>
        <v>2.7990827864315726E-2</v>
      </c>
    </row>
    <row r="94" spans="1:14" outlineLevel="1" x14ac:dyDescent="0.25">
      <c r="A94" s="2">
        <v>79</v>
      </c>
      <c r="B94" s="14" t="s">
        <v>177</v>
      </c>
      <c r="C94" s="14" t="s">
        <v>179</v>
      </c>
      <c r="F94" s="29">
        <v>1000</v>
      </c>
      <c r="H94" s="4">
        <v>21.96</v>
      </c>
      <c r="J94" s="4" t="s">
        <v>178</v>
      </c>
      <c r="K94" s="34">
        <v>1000</v>
      </c>
      <c r="M94" s="15">
        <f t="shared" si="7"/>
        <v>0</v>
      </c>
      <c r="N94" s="22">
        <f t="shared" si="8"/>
        <v>0</v>
      </c>
    </row>
    <row r="95" spans="1:14" outlineLevel="1" x14ac:dyDescent="0.25">
      <c r="A95" s="2">
        <v>80</v>
      </c>
      <c r="B95" s="14" t="s">
        <v>180</v>
      </c>
      <c r="C95" s="14" t="s">
        <v>182</v>
      </c>
      <c r="F95" s="29">
        <v>1500</v>
      </c>
      <c r="H95" s="4">
        <v>1350</v>
      </c>
      <c r="J95" s="4" t="s">
        <v>181</v>
      </c>
      <c r="K95" s="34">
        <v>1500</v>
      </c>
      <c r="M95" s="15">
        <f t="shared" si="7"/>
        <v>0</v>
      </c>
      <c r="N95" s="22">
        <f t="shared" si="8"/>
        <v>0</v>
      </c>
    </row>
    <row r="96" spans="1:14" outlineLevel="1" x14ac:dyDescent="0.25">
      <c r="A96" s="2">
        <v>81</v>
      </c>
      <c r="B96" s="14" t="s">
        <v>264</v>
      </c>
      <c r="C96" s="14" t="s">
        <v>184</v>
      </c>
      <c r="F96" s="29">
        <v>1750</v>
      </c>
      <c r="H96" s="4">
        <v>1322.75</v>
      </c>
      <c r="J96" s="4" t="s">
        <v>183</v>
      </c>
      <c r="K96" s="34">
        <v>1500</v>
      </c>
      <c r="M96" s="15">
        <f t="shared" si="7"/>
        <v>-250</v>
      </c>
      <c r="N96" s="22">
        <f t="shared" si="8"/>
        <v>-0.1428571428571429</v>
      </c>
    </row>
    <row r="97" spans="1:14" outlineLevel="1" x14ac:dyDescent="0.25">
      <c r="A97" s="2">
        <v>82</v>
      </c>
      <c r="B97" s="14" t="s">
        <v>185</v>
      </c>
      <c r="C97" s="14" t="s">
        <v>186</v>
      </c>
      <c r="F97" s="29">
        <v>500</v>
      </c>
      <c r="K97" s="34">
        <v>0</v>
      </c>
      <c r="M97" s="15">
        <f t="shared" si="7"/>
        <v>-500</v>
      </c>
      <c r="N97" s="22">
        <f t="shared" si="8"/>
        <v>-1</v>
      </c>
    </row>
    <row r="98" spans="1:14" outlineLevel="1" x14ac:dyDescent="0.25">
      <c r="A98" s="2">
        <v>83</v>
      </c>
      <c r="B98" s="14" t="s">
        <v>187</v>
      </c>
      <c r="C98" s="14" t="s">
        <v>188</v>
      </c>
      <c r="F98" s="29">
        <v>250</v>
      </c>
      <c r="K98" s="34">
        <v>800</v>
      </c>
      <c r="M98" s="15">
        <f t="shared" si="7"/>
        <v>550</v>
      </c>
      <c r="N98" s="22">
        <f t="shared" si="8"/>
        <v>2.2000000000000002</v>
      </c>
    </row>
    <row r="99" spans="1:14" outlineLevel="1" x14ac:dyDescent="0.25">
      <c r="A99" s="2">
        <v>84</v>
      </c>
      <c r="B99" s="14" t="s">
        <v>189</v>
      </c>
      <c r="C99" s="14" t="s">
        <v>190</v>
      </c>
      <c r="F99" s="29">
        <v>2110</v>
      </c>
      <c r="H99" s="4">
        <v>1869.15</v>
      </c>
      <c r="J99" s="4" t="s">
        <v>117</v>
      </c>
      <c r="K99" s="34">
        <v>2400</v>
      </c>
      <c r="M99" s="15">
        <f t="shared" si="7"/>
        <v>290</v>
      </c>
      <c r="N99" s="22">
        <f t="shared" si="8"/>
        <v>0.13744075829383884</v>
      </c>
    </row>
    <row r="100" spans="1:14" outlineLevel="1" x14ac:dyDescent="0.25">
      <c r="A100" s="2">
        <v>85</v>
      </c>
      <c r="B100" s="14" t="s">
        <v>191</v>
      </c>
      <c r="C100" s="14" t="s">
        <v>192</v>
      </c>
      <c r="F100" s="29">
        <v>4410</v>
      </c>
      <c r="H100" s="4">
        <v>1705.09</v>
      </c>
      <c r="J100" s="4" t="s">
        <v>6</v>
      </c>
      <c r="K100" s="34">
        <v>11340</v>
      </c>
      <c r="M100" s="15">
        <f t="shared" si="7"/>
        <v>6930</v>
      </c>
      <c r="N100" s="22">
        <f t="shared" si="8"/>
        <v>1.5714285714285716</v>
      </c>
    </row>
    <row r="101" spans="1:14" s="2" customFormat="1" x14ac:dyDescent="0.25">
      <c r="B101" s="36" t="s">
        <v>244</v>
      </c>
      <c r="F101" s="30">
        <f>SUM(F90:F100)</f>
        <v>27042</v>
      </c>
      <c r="G101" s="16"/>
      <c r="H101" s="5"/>
      <c r="I101" s="5">
        <f>SUM(H90:H100)</f>
        <v>11379.15</v>
      </c>
      <c r="J101" s="9"/>
      <c r="K101" s="35">
        <f>SUM(K90:K100)</f>
        <v>34416</v>
      </c>
      <c r="L101" s="16"/>
      <c r="M101" s="13">
        <f>+K101-F101</f>
        <v>7374</v>
      </c>
      <c r="N101" s="21">
        <f>-IF(M101&lt;&gt;0,1-(K101/F101),0)</f>
        <v>0.27268693143998224</v>
      </c>
    </row>
    <row r="102" spans="1:14" x14ac:dyDescent="0.25">
      <c r="A102" s="12" t="s">
        <v>193</v>
      </c>
      <c r="M102" s="15">
        <f t="shared" si="7"/>
        <v>0</v>
      </c>
      <c r="N102" s="22">
        <f t="shared" si="8"/>
        <v>0</v>
      </c>
    </row>
    <row r="103" spans="1:14" outlineLevel="1" x14ac:dyDescent="0.25">
      <c r="A103" s="2">
        <v>86</v>
      </c>
      <c r="B103" s="14" t="s">
        <v>194</v>
      </c>
      <c r="C103" s="14" t="s">
        <v>195</v>
      </c>
      <c r="F103" s="29">
        <v>44645</v>
      </c>
      <c r="H103" s="4">
        <v>22211</v>
      </c>
      <c r="J103" s="4" t="s">
        <v>40</v>
      </c>
      <c r="K103" s="34">
        <v>46043.27</v>
      </c>
      <c r="M103" s="15">
        <f t="shared" si="7"/>
        <v>1398.2699999999968</v>
      </c>
      <c r="N103" s="22">
        <f t="shared" si="8"/>
        <v>3.131974465225662E-2</v>
      </c>
    </row>
    <row r="104" spans="1:14" outlineLevel="1" x14ac:dyDescent="0.25">
      <c r="A104" s="2">
        <v>87</v>
      </c>
      <c r="B104" s="14" t="s">
        <v>250</v>
      </c>
      <c r="C104" s="14" t="s">
        <v>196</v>
      </c>
      <c r="F104" s="29">
        <v>875</v>
      </c>
      <c r="H104" s="4">
        <v>0</v>
      </c>
      <c r="J104" s="4" t="s">
        <v>124</v>
      </c>
      <c r="K104" s="34">
        <v>475</v>
      </c>
      <c r="M104" s="15">
        <f t="shared" si="7"/>
        <v>-400</v>
      </c>
      <c r="N104" s="22">
        <f t="shared" si="8"/>
        <v>-0.45714285714285718</v>
      </c>
    </row>
    <row r="105" spans="1:14" outlineLevel="1" x14ac:dyDescent="0.25">
      <c r="A105" s="2">
        <v>88</v>
      </c>
      <c r="B105" s="14" t="s">
        <v>197</v>
      </c>
      <c r="C105" s="14" t="s">
        <v>199</v>
      </c>
      <c r="F105" s="29">
        <v>11268</v>
      </c>
      <c r="H105" s="4">
        <v>6399.51</v>
      </c>
      <c r="J105" s="4" t="s">
        <v>198</v>
      </c>
      <c r="K105" s="34">
        <v>12205</v>
      </c>
      <c r="M105" s="15">
        <f t="shared" si="7"/>
        <v>937</v>
      </c>
      <c r="N105" s="22">
        <f t="shared" si="8"/>
        <v>8.3155839545616006E-2</v>
      </c>
    </row>
    <row r="106" spans="1:14" outlineLevel="1" x14ac:dyDescent="0.25">
      <c r="A106" s="2">
        <v>89</v>
      </c>
      <c r="B106" s="14" t="s">
        <v>200</v>
      </c>
      <c r="C106" s="14" t="s">
        <v>201</v>
      </c>
      <c r="F106" s="29">
        <v>1841</v>
      </c>
      <c r="H106" s="4">
        <v>1709</v>
      </c>
      <c r="J106" s="4" t="s">
        <v>117</v>
      </c>
      <c r="K106" s="34">
        <v>1934</v>
      </c>
      <c r="M106" s="15">
        <f t="shared" si="7"/>
        <v>93</v>
      </c>
      <c r="N106" s="22">
        <f t="shared" si="8"/>
        <v>5.0516023900054385E-2</v>
      </c>
    </row>
    <row r="107" spans="1:14" outlineLevel="1" x14ac:dyDescent="0.25">
      <c r="A107" s="2">
        <v>90</v>
      </c>
      <c r="B107" s="14" t="s">
        <v>202</v>
      </c>
      <c r="C107" s="14" t="s">
        <v>203</v>
      </c>
      <c r="F107" s="29">
        <v>250</v>
      </c>
      <c r="K107" s="34">
        <v>250</v>
      </c>
      <c r="M107" s="15">
        <f t="shared" si="7"/>
        <v>0</v>
      </c>
      <c r="N107" s="22">
        <f t="shared" si="8"/>
        <v>0</v>
      </c>
    </row>
    <row r="108" spans="1:14" outlineLevel="1" x14ac:dyDescent="0.25">
      <c r="A108" s="2">
        <v>91</v>
      </c>
      <c r="B108" s="14" t="s">
        <v>204</v>
      </c>
      <c r="C108" s="14" t="s">
        <v>205</v>
      </c>
      <c r="F108" s="26">
        <v>2750</v>
      </c>
      <c r="H108" s="4">
        <v>0</v>
      </c>
      <c r="J108" s="4" t="s">
        <v>124</v>
      </c>
      <c r="K108" s="31">
        <v>1275</v>
      </c>
      <c r="M108" s="15">
        <f t="shared" si="7"/>
        <v>-1475</v>
      </c>
      <c r="N108" s="22">
        <f t="shared" si="8"/>
        <v>-0.53636363636363638</v>
      </c>
    </row>
    <row r="109" spans="1:14" outlineLevel="1" x14ac:dyDescent="0.25">
      <c r="A109" s="2">
        <v>92</v>
      </c>
      <c r="B109" s="14" t="s">
        <v>206</v>
      </c>
      <c r="C109" s="14" t="s">
        <v>207</v>
      </c>
      <c r="F109" s="29">
        <v>250</v>
      </c>
      <c r="K109" s="34">
        <v>250</v>
      </c>
      <c r="M109" s="15">
        <f t="shared" si="7"/>
        <v>0</v>
      </c>
      <c r="N109" s="22">
        <f t="shared" si="8"/>
        <v>0</v>
      </c>
    </row>
    <row r="110" spans="1:14" s="2" customFormat="1" x14ac:dyDescent="0.25">
      <c r="B110" s="36" t="s">
        <v>234</v>
      </c>
      <c r="F110" s="30">
        <f>SUM(F102:F109)</f>
        <v>61879</v>
      </c>
      <c r="G110" s="16"/>
      <c r="H110" s="5"/>
      <c r="I110" s="5">
        <f>SUM(H102:H109)</f>
        <v>30319.510000000002</v>
      </c>
      <c r="J110" s="9"/>
      <c r="K110" s="35">
        <f>SUM(K102:K109)</f>
        <v>62432.27</v>
      </c>
      <c r="L110" s="16"/>
      <c r="M110" s="13">
        <f>+K110-F110</f>
        <v>553.2699999999968</v>
      </c>
      <c r="N110" s="21">
        <f>-IF(M110&lt;&gt;0,1-(K110/F110),0)</f>
        <v>8.941159359394879E-3</v>
      </c>
    </row>
    <row r="111" spans="1:14" x14ac:dyDescent="0.25">
      <c r="A111" s="12" t="s">
        <v>208</v>
      </c>
      <c r="M111" s="15">
        <f t="shared" si="7"/>
        <v>0</v>
      </c>
      <c r="N111" s="22">
        <f t="shared" si="8"/>
        <v>0</v>
      </c>
    </row>
    <row r="112" spans="1:14" outlineLevel="1" x14ac:dyDescent="0.25">
      <c r="A112" s="2">
        <v>93</v>
      </c>
      <c r="B112" s="14" t="s">
        <v>209</v>
      </c>
      <c r="C112" s="14" t="s">
        <v>210</v>
      </c>
      <c r="F112" s="29">
        <v>500</v>
      </c>
      <c r="K112" s="34">
        <v>500</v>
      </c>
      <c r="M112" s="15">
        <f t="shared" si="7"/>
        <v>0</v>
      </c>
      <c r="N112" s="22">
        <f t="shared" si="8"/>
        <v>0</v>
      </c>
    </row>
    <row r="113" spans="1:14" outlineLevel="1" x14ac:dyDescent="0.25">
      <c r="A113" s="2">
        <v>94</v>
      </c>
      <c r="B113" s="14" t="s">
        <v>211</v>
      </c>
      <c r="C113" s="14" t="s">
        <v>212</v>
      </c>
      <c r="F113" s="29">
        <v>100000</v>
      </c>
      <c r="H113" s="4">
        <v>104059</v>
      </c>
      <c r="J113" s="4" t="s">
        <v>117</v>
      </c>
      <c r="K113" s="34">
        <v>100000</v>
      </c>
      <c r="M113" s="15">
        <f t="shared" si="7"/>
        <v>0</v>
      </c>
      <c r="N113" s="22">
        <f t="shared" si="8"/>
        <v>0</v>
      </c>
    </row>
    <row r="114" spans="1:14" outlineLevel="1" x14ac:dyDescent="0.25">
      <c r="A114" s="2">
        <v>95</v>
      </c>
      <c r="B114" s="14" t="s">
        <v>213</v>
      </c>
      <c r="C114" s="14" t="s">
        <v>214</v>
      </c>
      <c r="F114" s="29">
        <v>45717</v>
      </c>
      <c r="H114" s="4">
        <v>45994.45</v>
      </c>
      <c r="J114" s="4" t="s">
        <v>117</v>
      </c>
      <c r="K114" s="34">
        <v>31279.56</v>
      </c>
      <c r="L114" s="23"/>
      <c r="M114" s="15">
        <f t="shared" si="7"/>
        <v>-14437.439999999999</v>
      </c>
      <c r="N114" s="22">
        <f t="shared" si="8"/>
        <v>-0.31580024936019424</v>
      </c>
    </row>
    <row r="115" spans="1:14" outlineLevel="1" x14ac:dyDescent="0.25">
      <c r="A115" s="2">
        <v>96</v>
      </c>
      <c r="B115" s="14" t="s">
        <v>265</v>
      </c>
      <c r="C115" s="14" t="s">
        <v>214</v>
      </c>
      <c r="F115" s="29">
        <v>0</v>
      </c>
      <c r="H115" s="4">
        <v>45994.45</v>
      </c>
      <c r="J115" s="4" t="s">
        <v>117</v>
      </c>
      <c r="K115" s="34">
        <v>25000</v>
      </c>
      <c r="L115" s="23"/>
      <c r="M115" s="15">
        <f t="shared" ref="M115:M116" si="10">+K115-F115</f>
        <v>25000</v>
      </c>
      <c r="N115" s="22">
        <v>1</v>
      </c>
    </row>
    <row r="116" spans="1:14" outlineLevel="1" x14ac:dyDescent="0.25">
      <c r="A116" s="2">
        <v>97</v>
      </c>
      <c r="B116" s="14" t="s">
        <v>266</v>
      </c>
      <c r="C116" s="14" t="s">
        <v>214</v>
      </c>
      <c r="F116" s="29">
        <v>0</v>
      </c>
      <c r="H116" s="4">
        <v>45994.45</v>
      </c>
      <c r="J116" s="4" t="s">
        <v>117</v>
      </c>
      <c r="K116" s="34">
        <v>5456.25</v>
      </c>
      <c r="L116" s="23"/>
      <c r="M116" s="15">
        <f t="shared" si="10"/>
        <v>5456.25</v>
      </c>
      <c r="N116" s="22">
        <v>1</v>
      </c>
    </row>
    <row r="117" spans="1:14" s="2" customFormat="1" x14ac:dyDescent="0.25">
      <c r="B117" s="36" t="s">
        <v>235</v>
      </c>
      <c r="F117" s="30">
        <f>SUM(F111:F116)</f>
        <v>146217</v>
      </c>
      <c r="G117" s="16"/>
      <c r="H117" s="5"/>
      <c r="I117" s="5">
        <f>SUM(H111:H114)</f>
        <v>150053.45000000001</v>
      </c>
      <c r="J117" s="9"/>
      <c r="K117" s="35">
        <f>SUM(K111:K116)</f>
        <v>162235.81</v>
      </c>
      <c r="L117" s="16"/>
      <c r="M117" s="13">
        <f>+K117-F117</f>
        <v>16018.809999999998</v>
      </c>
      <c r="N117" s="21">
        <f>-IF(M117&lt;&gt;0,1-(K117/F117),0)</f>
        <v>0.1095550448990199</v>
      </c>
    </row>
    <row r="118" spans="1:14" x14ac:dyDescent="0.25">
      <c r="A118" s="12" t="s">
        <v>215</v>
      </c>
      <c r="M118" s="15">
        <f t="shared" si="7"/>
        <v>0</v>
      </c>
      <c r="N118" s="22">
        <f t="shared" si="8"/>
        <v>0</v>
      </c>
    </row>
    <row r="119" spans="1:14" outlineLevel="1" x14ac:dyDescent="0.25">
      <c r="A119" s="2">
        <v>98</v>
      </c>
      <c r="B119" s="14" t="s">
        <v>216</v>
      </c>
      <c r="C119" s="14" t="s">
        <v>217</v>
      </c>
      <c r="F119" s="29">
        <v>95327</v>
      </c>
      <c r="H119" s="4">
        <v>87829</v>
      </c>
      <c r="J119" s="4" t="s">
        <v>117</v>
      </c>
      <c r="K119" s="34">
        <v>95407</v>
      </c>
      <c r="M119" s="15">
        <f t="shared" si="7"/>
        <v>80</v>
      </c>
      <c r="N119" s="22">
        <f t="shared" si="8"/>
        <v>8.3921659131203086E-4</v>
      </c>
    </row>
    <row r="120" spans="1:14" outlineLevel="1" x14ac:dyDescent="0.25">
      <c r="A120" s="2">
        <v>99</v>
      </c>
      <c r="B120" s="14" t="s">
        <v>218</v>
      </c>
      <c r="C120" s="14" t="s">
        <v>220</v>
      </c>
      <c r="F120" s="29">
        <v>500</v>
      </c>
      <c r="H120" s="4">
        <v>324.08</v>
      </c>
      <c r="J120" s="4" t="s">
        <v>219</v>
      </c>
      <c r="K120" s="34">
        <v>500</v>
      </c>
      <c r="M120" s="15">
        <f t="shared" si="7"/>
        <v>0</v>
      </c>
      <c r="N120" s="22">
        <f t="shared" si="8"/>
        <v>0</v>
      </c>
    </row>
    <row r="121" spans="1:14" outlineLevel="1" x14ac:dyDescent="0.25">
      <c r="A121" s="2">
        <v>100</v>
      </c>
      <c r="B121" s="14" t="s">
        <v>221</v>
      </c>
      <c r="C121" s="14" t="s">
        <v>222</v>
      </c>
      <c r="F121" s="29">
        <v>116990</v>
      </c>
      <c r="H121" s="4">
        <v>40356</v>
      </c>
      <c r="J121" s="4" t="s">
        <v>138</v>
      </c>
      <c r="K121" s="34">
        <v>146432</v>
      </c>
      <c r="M121" s="15">
        <f t="shared" si="7"/>
        <v>29442</v>
      </c>
      <c r="N121" s="22">
        <f t="shared" si="8"/>
        <v>0.25166253525942395</v>
      </c>
    </row>
    <row r="122" spans="1:14" outlineLevel="1" x14ac:dyDescent="0.25">
      <c r="A122" s="2">
        <v>101</v>
      </c>
      <c r="B122" s="14" t="s">
        <v>223</v>
      </c>
      <c r="C122" s="14" t="s">
        <v>224</v>
      </c>
      <c r="F122" s="29">
        <v>150</v>
      </c>
      <c r="H122" s="4">
        <v>53.28</v>
      </c>
      <c r="J122" s="4" t="s">
        <v>14</v>
      </c>
      <c r="K122" s="34">
        <v>150</v>
      </c>
      <c r="M122" s="15">
        <f t="shared" si="7"/>
        <v>0</v>
      </c>
      <c r="N122" s="22">
        <f t="shared" si="8"/>
        <v>0</v>
      </c>
    </row>
    <row r="123" spans="1:14" outlineLevel="1" x14ac:dyDescent="0.25">
      <c r="A123" s="2">
        <v>102</v>
      </c>
      <c r="B123" s="14" t="s">
        <v>225</v>
      </c>
      <c r="C123" s="14" t="s">
        <v>227</v>
      </c>
      <c r="F123" s="29">
        <v>19000</v>
      </c>
      <c r="H123" s="4">
        <v>8895.6299999999992</v>
      </c>
      <c r="J123" s="4" t="s">
        <v>226</v>
      </c>
      <c r="K123" s="34">
        <v>20000</v>
      </c>
      <c r="M123" s="15">
        <f t="shared" si="7"/>
        <v>1000</v>
      </c>
      <c r="N123" s="22">
        <f t="shared" si="8"/>
        <v>5.2631578947368363E-2</v>
      </c>
    </row>
    <row r="124" spans="1:14" outlineLevel="1" x14ac:dyDescent="0.25">
      <c r="A124" s="2">
        <v>103</v>
      </c>
      <c r="B124" s="14" t="s">
        <v>228</v>
      </c>
      <c r="C124" s="14" t="s">
        <v>229</v>
      </c>
      <c r="F124" s="29">
        <v>10000</v>
      </c>
      <c r="H124" s="4">
        <v>1712.46</v>
      </c>
      <c r="J124" s="4" t="s">
        <v>78</v>
      </c>
      <c r="K124" s="34">
        <v>0</v>
      </c>
      <c r="M124" s="15">
        <f t="shared" si="7"/>
        <v>-10000</v>
      </c>
      <c r="N124" s="22">
        <f t="shared" si="8"/>
        <v>-1</v>
      </c>
    </row>
    <row r="125" spans="1:14" s="2" customFormat="1" x14ac:dyDescent="0.25">
      <c r="B125" s="36" t="s">
        <v>236</v>
      </c>
      <c r="F125" s="30">
        <f>SUM(F118:F124)</f>
        <v>241967</v>
      </c>
      <c r="G125" s="16"/>
      <c r="H125" s="5"/>
      <c r="I125" s="5">
        <f>SUM(H118:H124)</f>
        <v>139170.44999999998</v>
      </c>
      <c r="J125" s="9"/>
      <c r="K125" s="35">
        <f>SUM(K118:K124)</f>
        <v>262489</v>
      </c>
      <c r="L125" s="16"/>
      <c r="M125" s="13">
        <f>+K125-F125</f>
        <v>20522</v>
      </c>
      <c r="N125" s="21">
        <f>-IF(M125&lt;&gt;0,1-(K125/F125),0)</f>
        <v>8.4813218331425411E-2</v>
      </c>
    </row>
    <row r="126" spans="1:14" s="2" customFormat="1" x14ac:dyDescent="0.25">
      <c r="A126" s="36" t="s">
        <v>268</v>
      </c>
      <c r="B126" s="38" t="s">
        <v>269</v>
      </c>
      <c r="D126" s="17"/>
      <c r="E126" s="17"/>
      <c r="F126" s="30">
        <f>SUM(F125,F117,F110,F101,F89,F72,F67,F45)</f>
        <v>1791178</v>
      </c>
      <c r="G126" s="16">
        <f>SUM(F7:F125)</f>
        <v>3582356</v>
      </c>
      <c r="H126" s="5" t="s">
        <v>238</v>
      </c>
      <c r="I126" s="5">
        <f>SUM(H7:H125)</f>
        <v>1098079.3099999996</v>
      </c>
      <c r="J126" s="9"/>
      <c r="K126" s="35" t="s">
        <v>267</v>
      </c>
      <c r="L126" s="39">
        <f>SUM(K125,K117,K110,K101,K89,K72,K67,K45)</f>
        <v>1920068.08</v>
      </c>
      <c r="M126" s="13">
        <f>+L126-F126</f>
        <v>128890.08000000007</v>
      </c>
      <c r="N126" s="21">
        <f>-IF(M126&lt;&gt;0,1-(L126/F126),0)</f>
        <v>7.1958275503607227E-2</v>
      </c>
    </row>
    <row r="127" spans="1:14" x14ac:dyDescent="0.25">
      <c r="G127" s="15">
        <f>SUM(G6:G125)</f>
        <v>0</v>
      </c>
      <c r="I127" s="3">
        <f>SUM(I6:I125)</f>
        <v>1006090.4099999999</v>
      </c>
      <c r="L127" s="15">
        <f>SUM(L6:L125)</f>
        <v>0</v>
      </c>
      <c r="M127" s="15">
        <f t="shared" si="7"/>
        <v>0</v>
      </c>
      <c r="N127" s="22">
        <f t="shared" si="8"/>
        <v>0</v>
      </c>
    </row>
    <row r="128" spans="1:14" x14ac:dyDescent="0.25">
      <c r="G128" s="15">
        <f>+G126-G127</f>
        <v>3582356</v>
      </c>
      <c r="I128" s="3">
        <f>+I126-I127</f>
        <v>91988.899999999674</v>
      </c>
      <c r="M128" s="15">
        <f t="shared" si="7"/>
        <v>0</v>
      </c>
      <c r="N128" s="22">
        <f t="shared" si="8"/>
        <v>0</v>
      </c>
    </row>
    <row r="129" spans="7:14" x14ac:dyDescent="0.25">
      <c r="G129" s="15">
        <v>2644636.36</v>
      </c>
      <c r="I129" s="3">
        <v>1557275.68</v>
      </c>
      <c r="M129" s="15">
        <f t="shared" si="7"/>
        <v>0</v>
      </c>
      <c r="N129" s="22">
        <f t="shared" si="8"/>
        <v>0</v>
      </c>
    </row>
  </sheetData>
  <printOptions gridLines="1"/>
  <pageMargins left="0.7" right="0.7" top="0.75" bottom="0.75" header="0.3" footer="0.3"/>
  <pageSetup paperSize="5" scale="61" fitToHeight="3" orientation="portrait" r:id="rId1"/>
  <rowBreaks count="2" manualBreakCount="2">
    <brk id="101" max="1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Budget</vt:lpstr>
      <vt:lpstr>'FY27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BOS</cp:lastModifiedBy>
  <cp:lastPrinted>2026-04-16T17:40:47Z</cp:lastPrinted>
  <dcterms:created xsi:type="dcterms:W3CDTF">2024-01-30T01:27:15Z</dcterms:created>
  <dcterms:modified xsi:type="dcterms:W3CDTF">2026-04-16T18:05:33Z</dcterms:modified>
</cp:coreProperties>
</file>