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na Briggs\Desktop\Heath Town Facilities Task Force Documents\"/>
    </mc:Choice>
  </mc:AlternateContent>
  <bookViews>
    <workbookView xWindow="0" yWindow="0" windowWidth="24000" windowHeight="9435"/>
  </bookViews>
  <sheets>
    <sheet name="Summary" sheetId="7" r:id="rId1"/>
    <sheet name="18 Jacobs" sheetId="2" r:id="rId2"/>
    <sheet name="yearly summary" sheetId="6" r:id="rId3"/>
    <sheet name="CH" sheetId="3" r:id="rId4"/>
    <sheet name="Sawyer" sheetId="4" r:id="rId5"/>
    <sheet name="Hwy G" sheetId="5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7" l="1"/>
  <c r="C25" i="7"/>
  <c r="B25" i="7"/>
  <c r="H8" i="7"/>
  <c r="H5" i="7"/>
  <c r="G8" i="7"/>
  <c r="G5" i="7"/>
  <c r="B8" i="7"/>
  <c r="C8" i="7" s="1"/>
  <c r="D8" i="7" s="1"/>
  <c r="F7" i="7"/>
  <c r="G7" i="7" s="1"/>
  <c r="H7" i="7" s="1"/>
  <c r="B7" i="7"/>
  <c r="C7" i="7" s="1"/>
  <c r="D7" i="7" s="1"/>
  <c r="E43" i="4"/>
  <c r="E42" i="4"/>
  <c r="F6" i="7"/>
  <c r="G6" i="7" s="1"/>
  <c r="H6" i="7" s="1"/>
  <c r="B6" i="7"/>
  <c r="C6" i="7" s="1"/>
  <c r="D6" i="7" s="1"/>
  <c r="E50" i="3"/>
  <c r="E49" i="3"/>
  <c r="B5" i="7"/>
  <c r="C5" i="7" s="1"/>
  <c r="D5" i="7" s="1"/>
  <c r="E35" i="2"/>
  <c r="E34" i="2"/>
  <c r="E33" i="2"/>
  <c r="D10" i="6" l="1"/>
  <c r="C10" i="6"/>
  <c r="B10" i="6"/>
  <c r="F21" i="2"/>
  <c r="F16" i="2"/>
  <c r="F9" i="2"/>
  <c r="F21" i="4"/>
  <c r="F5" i="4"/>
  <c r="F13" i="4"/>
  <c r="F36" i="3"/>
  <c r="F30" i="3"/>
  <c r="F19" i="3"/>
  <c r="F6" i="3"/>
  <c r="G29" i="2" l="1"/>
  <c r="G30" i="2" s="1"/>
  <c r="E41" i="4" l="1"/>
  <c r="E8" i="5"/>
  <c r="E48" i="3"/>
  <c r="E32" i="2"/>
</calcChain>
</file>

<file path=xl/sharedStrings.xml><?xml version="1.0" encoding="utf-8"?>
<sst xmlns="http://schemas.openxmlformats.org/spreadsheetml/2006/main" count="460" uniqueCount="121">
  <si>
    <t>Date</t>
  </si>
  <si>
    <t>Vendor</t>
  </si>
  <si>
    <t>Purpose</t>
  </si>
  <si>
    <t>Location</t>
  </si>
  <si>
    <t>Am't</t>
  </si>
  <si>
    <t>United Elevator Co. Inc</t>
  </si>
  <si>
    <t>Sawyer</t>
  </si>
  <si>
    <t>HWY G</t>
  </si>
  <si>
    <t>CH</t>
  </si>
  <si>
    <t>18 J</t>
  </si>
  <si>
    <t>Palmeri Electric</t>
  </si>
  <si>
    <t>New wiring attic fans</t>
  </si>
  <si>
    <t>Osterman Propane</t>
  </si>
  <si>
    <t>Cooking Stove service</t>
  </si>
  <si>
    <t>Valley Commercial Appliance</t>
  </si>
  <si>
    <t>dishwasher, convection oven repair</t>
  </si>
  <si>
    <t>Franklin Reg.Co</t>
  </si>
  <si>
    <t>Hazardous Mat'ls Survey</t>
  </si>
  <si>
    <t>Hartnett Plumbing</t>
  </si>
  <si>
    <t>Hot water tank circulating pump relacement, 2 faucets</t>
  </si>
  <si>
    <t>Exterior Lights</t>
  </si>
  <si>
    <t>ATC Group Services LLC</t>
  </si>
  <si>
    <t>Titan Roofing</t>
  </si>
  <si>
    <t>Roof repair</t>
  </si>
  <si>
    <t>Fire Equipment</t>
  </si>
  <si>
    <t>Jerry Ferguson</t>
  </si>
  <si>
    <t>Eagle Elevator</t>
  </si>
  <si>
    <t>Matt Lively</t>
  </si>
  <si>
    <t>Bostley's Sanitary Services</t>
  </si>
  <si>
    <t>sump pump outlet</t>
  </si>
  <si>
    <t>Ward Plumbing &amp; Heating</t>
  </si>
  <si>
    <t>Allstate Fire Equipment</t>
  </si>
  <si>
    <t>Mass Fire Technologies</t>
  </si>
  <si>
    <t>Matthew Lively</t>
  </si>
  <si>
    <t>Smith &amp; Assoc Locksmith</t>
  </si>
  <si>
    <t>Advanced Air Quality</t>
  </si>
  <si>
    <t>Cushing &amp; Sons, Inc</t>
  </si>
  <si>
    <t>Bostley's Sanitery Services</t>
  </si>
  <si>
    <t>Sawyer Hall Internet correction</t>
  </si>
  <si>
    <t>Howard Laboratories</t>
  </si>
  <si>
    <t>Fire Control System, Inc</t>
  </si>
  <si>
    <t>George Propane</t>
  </si>
  <si>
    <t>Culligan; Danbury, CT</t>
  </si>
  <si>
    <t xml:space="preserve">GovConnection, Inc. </t>
  </si>
  <si>
    <t>Fire Equipment, Inc.</t>
  </si>
  <si>
    <t>Frank Labelle's Sales &amp; Service</t>
  </si>
  <si>
    <t>Smith &amp; Associates Locksmith's</t>
  </si>
  <si>
    <t>Mohawk Trail Regional District</t>
  </si>
  <si>
    <t>Fire Equipment Inc.</t>
  </si>
  <si>
    <t>Glen White</t>
  </si>
  <si>
    <t>Boiler repair</t>
  </si>
  <si>
    <t>elevator repair/insp</t>
  </si>
  <si>
    <t>service</t>
  </si>
  <si>
    <t>Boiler Repair</t>
  </si>
  <si>
    <t>Mass Fire Tech Inc.</t>
  </si>
  <si>
    <t>mitigate frozen pipes</t>
  </si>
  <si>
    <t>Replace column</t>
  </si>
  <si>
    <t>FD</t>
  </si>
  <si>
    <t>United Elevator Co</t>
  </si>
  <si>
    <t>Range Hood Cleaning</t>
  </si>
  <si>
    <t xml:space="preserve">Howard Laboratories </t>
  </si>
  <si>
    <t>Water Testing</t>
  </si>
  <si>
    <t>EPS of VT</t>
  </si>
  <si>
    <t>Allstate Fire Equip</t>
  </si>
  <si>
    <t>Ansul syst., Fire Extinguishers</t>
  </si>
  <si>
    <t>White Heating</t>
  </si>
  <si>
    <t>18J</t>
  </si>
  <si>
    <t>excavation for frozen pipes</t>
  </si>
  <si>
    <t>Inspections and Maintenance &gt;$100 (7/1/17-3/1/20)</t>
  </si>
  <si>
    <t>Fire alarm testing/repair</t>
  </si>
  <si>
    <t>Lock repair/replacement</t>
  </si>
  <si>
    <t>Purchase of lawn mower</t>
  </si>
  <si>
    <t>Water testing</t>
  </si>
  <si>
    <t>?</t>
  </si>
  <si>
    <t>Purchase of snowblower and misc. equip</t>
  </si>
  <si>
    <t>Danek Excavating</t>
  </si>
  <si>
    <t>plowing 12/13/17-1/18/18</t>
  </si>
  <si>
    <t>service for lawnmower</t>
  </si>
  <si>
    <t>Uncover septic for cleaning</t>
  </si>
  <si>
    <t>Septic cleaning</t>
  </si>
  <si>
    <t>Electrical repairs</t>
  </si>
  <si>
    <t>Kitchen hood cleaning</t>
  </si>
  <si>
    <t>plumbing repairs</t>
  </si>
  <si>
    <t>Security system maint/repair</t>
  </si>
  <si>
    <t>Asbestos Testing</t>
  </si>
  <si>
    <t>Franklin County Solid Waste District</t>
  </si>
  <si>
    <t>uncover septic</t>
  </si>
  <si>
    <t>septic cleaning</t>
  </si>
  <si>
    <t>internet connect</t>
  </si>
  <si>
    <t>Total</t>
  </si>
  <si>
    <t>18 Jacobs</t>
  </si>
  <si>
    <t>Hwy G</t>
  </si>
  <si>
    <t xml:space="preserve"> Fire Equipment </t>
  </si>
  <si>
    <t xml:space="preserve"> Detectoguard</t>
  </si>
  <si>
    <t xml:space="preserve">Detectoguard </t>
  </si>
  <si>
    <t>Detectoguard</t>
  </si>
  <si>
    <t>Yearly</t>
  </si>
  <si>
    <t>yearly</t>
  </si>
  <si>
    <t>Water treatment</t>
  </si>
  <si>
    <t>purpose</t>
  </si>
  <si>
    <t>water testing</t>
  </si>
  <si>
    <t>school</t>
  </si>
  <si>
    <t>ch</t>
  </si>
  <si>
    <t>Former School</t>
  </si>
  <si>
    <t>Yearly cost</t>
  </si>
  <si>
    <t>Health&amp; Safety</t>
  </si>
  <si>
    <t>Removal of lawn mower, snowblower purchase and plowing</t>
  </si>
  <si>
    <t>2.75 Maintenance total</t>
  </si>
  <si>
    <t>2.75 yr total maintenance</t>
  </si>
  <si>
    <t>3yr interprolated</t>
  </si>
  <si>
    <t>Yearly avg</t>
  </si>
  <si>
    <t>2.75 yr maintenance</t>
  </si>
  <si>
    <t>2.75 yr Health &amp; Safety</t>
  </si>
  <si>
    <t>Health &amp; Safety</t>
  </si>
  <si>
    <t>Maintenance</t>
  </si>
  <si>
    <t>Maintenance and Health &amp; Safety &gt;$100 (7/1/17-3/1/20)</t>
  </si>
  <si>
    <t>Notes:  Lawn mower, snowblower purchase and plowing were removed from maintenance 18 Jacobs Rd.</t>
  </si>
  <si>
    <t>Elevator inspection and repair was kept in maintenance</t>
  </si>
  <si>
    <t>Health&amp; Safety includes fire alarm and ansul system repairs and testing, water testing and treatment, fire</t>
  </si>
  <si>
    <t>extinguisher maintenance, security system testing and repair</t>
  </si>
  <si>
    <t>Yearly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</si>
</sst>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164" fontId="3" fillId="0" borderId="0" xfId="2" applyNumberFormat="1" applyFont="1" applyFill="1"/>
    <xf numFmtId="44" fontId="0" fillId="0" borderId="0" xfId="2" applyFont="1" applyFill="1"/>
    <xf numFmtId="0" fontId="0" fillId="0" borderId="0" xfId="0" applyFill="1" applyBorder="1"/>
    <xf numFmtId="7" fontId="0" fillId="0" borderId="0" xfId="2" applyNumberFormat="1" applyFont="1" applyFill="1"/>
    <xf numFmtId="1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3" fillId="0" borderId="0" xfId="0" applyFont="1" applyFill="1"/>
    <xf numFmtId="14" fontId="3" fillId="0" borderId="0" xfId="0" applyNumberFormat="1" applyFont="1" applyFill="1"/>
    <xf numFmtId="164" fontId="3" fillId="0" borderId="0" xfId="0" applyNumberFormat="1" applyFont="1" applyFill="1"/>
    <xf numFmtId="14" fontId="2" fillId="0" borderId="0" xfId="0" applyNumberFormat="1" applyFont="1" applyFill="1"/>
    <xf numFmtId="0" fontId="2" fillId="0" borderId="0" xfId="0" applyFont="1" applyFill="1"/>
    <xf numFmtId="164" fontId="2" fillId="0" borderId="0" xfId="0" applyNumberFormat="1" applyFont="1" applyFill="1"/>
    <xf numFmtId="7" fontId="2" fillId="0" borderId="0" xfId="2" applyNumberFormat="1" applyFont="1" applyFill="1" applyAlignment="1">
      <alignment horizontal="left"/>
    </xf>
    <xf numFmtId="43" fontId="0" fillId="0" borderId="0" xfId="1" applyFont="1" applyFill="1"/>
    <xf numFmtId="14" fontId="0" fillId="0" borderId="0" xfId="0" applyNumberFormat="1" applyFill="1" applyBorder="1"/>
    <xf numFmtId="0" fontId="3" fillId="0" borderId="0" xfId="0" applyFont="1" applyFill="1" applyAlignment="1">
      <alignment wrapText="1"/>
    </xf>
    <xf numFmtId="44" fontId="0" fillId="0" borderId="0" xfId="2" applyFont="1" applyFill="1" applyBorder="1"/>
    <xf numFmtId="14" fontId="3" fillId="0" borderId="0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4" fontId="0" fillId="0" borderId="1" xfId="0" applyNumberFormat="1" applyFill="1" applyBorder="1"/>
    <xf numFmtId="0" fontId="0" fillId="0" borderId="1" xfId="0" applyFill="1" applyBorder="1"/>
    <xf numFmtId="44" fontId="0" fillId="0" borderId="1" xfId="2" applyFont="1" applyFill="1" applyBorder="1"/>
    <xf numFmtId="0" fontId="3" fillId="2" borderId="0" xfId="0" applyFont="1" applyFill="1"/>
    <xf numFmtId="164" fontId="3" fillId="2" borderId="0" xfId="2" applyNumberFormat="1" applyFont="1" applyFill="1"/>
    <xf numFmtId="164" fontId="3" fillId="2" borderId="0" xfId="0" applyNumberFormat="1" applyFont="1" applyFill="1"/>
    <xf numFmtId="0" fontId="0" fillId="2" borderId="0" xfId="0" applyFill="1"/>
    <xf numFmtId="7" fontId="0" fillId="0" borderId="0" xfId="2" applyNumberFormat="1" applyFont="1"/>
    <xf numFmtId="0" fontId="3" fillId="0" borderId="0" xfId="0" applyFont="1"/>
    <xf numFmtId="7" fontId="3" fillId="0" borderId="0" xfId="2" applyNumberFormat="1" applyFont="1" applyFill="1"/>
    <xf numFmtId="7" fontId="3" fillId="0" borderId="0" xfId="2" applyNumberFormat="1" applyFont="1"/>
    <xf numFmtId="0" fontId="3" fillId="0" borderId="0" xfId="0" applyFont="1" applyAlignment="1">
      <alignment wrapText="1"/>
    </xf>
    <xf numFmtId="7" fontId="3" fillId="0" borderId="0" xfId="0" applyNumberFormat="1" applyFont="1"/>
    <xf numFmtId="7" fontId="3" fillId="0" borderId="0" xfId="0" applyNumberFormat="1" applyFont="1" applyAlignment="1">
      <alignment wrapText="1"/>
    </xf>
    <xf numFmtId="164" fontId="3" fillId="0" borderId="0" xfId="2" applyNumberFormat="1" applyFont="1" applyFill="1" applyBorder="1"/>
    <xf numFmtId="14" fontId="0" fillId="3" borderId="0" xfId="0" applyNumberFormat="1" applyFill="1" applyBorder="1"/>
    <xf numFmtId="0" fontId="0" fillId="3" borderId="0" xfId="0" applyFill="1" applyBorder="1"/>
    <xf numFmtId="0" fontId="0" fillId="3" borderId="0" xfId="0" applyFill="1"/>
    <xf numFmtId="0" fontId="3" fillId="3" borderId="0" xfId="0" applyFont="1" applyFill="1"/>
    <xf numFmtId="43" fontId="0" fillId="3" borderId="0" xfId="1" applyFont="1" applyFill="1" applyBorder="1"/>
    <xf numFmtId="14" fontId="0" fillId="3" borderId="0" xfId="0" applyNumberFormat="1" applyFill="1"/>
    <xf numFmtId="43" fontId="0" fillId="3" borderId="0" xfId="1" applyFont="1" applyFill="1"/>
    <xf numFmtId="7" fontId="0" fillId="3" borderId="0" xfId="2" applyNumberFormat="1" applyFont="1" applyFill="1"/>
    <xf numFmtId="14" fontId="2" fillId="0" borderId="1" xfId="0" applyNumberFormat="1" applyFont="1" applyFill="1" applyBorder="1"/>
    <xf numFmtId="0" fontId="2" fillId="0" borderId="1" xfId="0" applyFont="1" applyFill="1" applyBorder="1"/>
    <xf numFmtId="7" fontId="2" fillId="0" borderId="1" xfId="2" applyNumberFormat="1" applyFont="1" applyFill="1" applyBorder="1" applyAlignment="1">
      <alignment horizontal="left"/>
    </xf>
    <xf numFmtId="44" fontId="0" fillId="0" borderId="0" xfId="0" applyNumberFormat="1"/>
    <xf numFmtId="164" fontId="0" fillId="0" borderId="0" xfId="0" applyNumberFormat="1"/>
    <xf numFmtId="164" fontId="0" fillId="3" borderId="0" xfId="0" applyNumberFormat="1" applyFill="1"/>
    <xf numFmtId="164" fontId="3" fillId="0" borderId="0" xfId="0" applyNumberFormat="1" applyFont="1"/>
    <xf numFmtId="44" fontId="0" fillId="0" borderId="0" xfId="2" applyFont="1"/>
    <xf numFmtId="7" fontId="0" fillId="4" borderId="0" xfId="2" applyNumberFormat="1" applyFont="1" applyFill="1"/>
    <xf numFmtId="43" fontId="0" fillId="4" borderId="0" xfId="1" applyFont="1" applyFill="1"/>
    <xf numFmtId="43" fontId="0" fillId="4" borderId="1" xfId="1" applyFont="1" applyFill="1" applyBorder="1"/>
    <xf numFmtId="164" fontId="3" fillId="4" borderId="0" xfId="2" applyNumberFormat="1" applyFont="1" applyFill="1"/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44" fontId="0" fillId="0" borderId="0" xfId="0" applyNumberFormat="1" applyFill="1"/>
    <xf numFmtId="44" fontId="0" fillId="4" borderId="0" xfId="2" applyFont="1" applyFill="1" applyBorder="1"/>
    <xf numFmtId="44" fontId="0" fillId="4" borderId="0" xfId="2" applyFont="1" applyFill="1"/>
    <xf numFmtId="7" fontId="0" fillId="4" borderId="0" xfId="2" applyNumberFormat="1" applyFont="1" applyFill="1" applyBorder="1"/>
    <xf numFmtId="164" fontId="3" fillId="4" borderId="0" xfId="0" applyNumberFormat="1" applyFont="1" applyFill="1"/>
    <xf numFmtId="44" fontId="0" fillId="4" borderId="0" xfId="0" applyNumberFormat="1" applyFill="1"/>
    <xf numFmtId="7" fontId="0" fillId="4" borderId="1" xfId="2" applyNumberFormat="1" applyFont="1" applyFill="1" applyBorder="1"/>
    <xf numFmtId="0" fontId="0" fillId="0" borderId="4" xfId="0" applyBorder="1"/>
    <xf numFmtId="0" fontId="0" fillId="0" borderId="5" xfId="0" applyBorder="1"/>
    <xf numFmtId="165" fontId="0" fillId="0" borderId="0" xfId="0" applyNumberFormat="1" applyBorder="1"/>
    <xf numFmtId="0" fontId="0" fillId="0" borderId="6" xfId="0" applyBorder="1"/>
    <xf numFmtId="165" fontId="0" fillId="0" borderId="0" xfId="0" applyNumberFormat="1" applyBorder="1" applyAlignment="1">
      <alignment horizontal="center"/>
    </xf>
    <xf numFmtId="0" fontId="0" fillId="0" borderId="5" xfId="0" applyBorder="1" applyAlignment="1">
      <alignment wrapText="1"/>
    </xf>
    <xf numFmtId="165" fontId="0" fillId="0" borderId="0" xfId="0" applyNumberFormat="1" applyBorder="1" applyAlignment="1">
      <alignment wrapText="1"/>
    </xf>
    <xf numFmtId="165" fontId="0" fillId="2" borderId="0" xfId="0" applyNumberFormat="1" applyFill="1" applyBorder="1"/>
    <xf numFmtId="165" fontId="0" fillId="0" borderId="0" xfId="0" applyNumberFormat="1" applyFill="1" applyBorder="1"/>
    <xf numFmtId="165" fontId="0" fillId="4" borderId="0" xfId="0" applyNumberFormat="1" applyFill="1" applyBorder="1"/>
    <xf numFmtId="0" fontId="0" fillId="0" borderId="6" xfId="0" applyBorder="1" applyAlignment="1">
      <alignment wrapText="1"/>
    </xf>
    <xf numFmtId="0" fontId="0" fillId="0" borderId="5" xfId="0" applyFill="1" applyBorder="1"/>
    <xf numFmtId="0" fontId="0" fillId="0" borderId="7" xfId="0" applyBorder="1"/>
    <xf numFmtId="165" fontId="0" fillId="0" borderId="8" xfId="0" applyNumberFormat="1" applyBorder="1"/>
    <xf numFmtId="0" fontId="0" fillId="0" borderId="9" xfId="0" applyBorder="1"/>
    <xf numFmtId="0" fontId="0" fillId="0" borderId="0" xfId="0" applyBorder="1"/>
    <xf numFmtId="166" fontId="0" fillId="0" borderId="0" xfId="2" applyNumberFormat="1" applyFont="1" applyBorder="1"/>
    <xf numFmtId="166" fontId="0" fillId="0" borderId="6" xfId="2" applyNumberFormat="1" applyFont="1" applyBorder="1"/>
    <xf numFmtId="166" fontId="0" fillId="0" borderId="8" xfId="2" applyNumberFormat="1" applyFont="1" applyBorder="1"/>
    <xf numFmtId="166" fontId="0" fillId="0" borderId="9" xfId="2" applyNumberFormat="1" applyFont="1" applyBorder="1"/>
    <xf numFmtId="165" fontId="0" fillId="4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G5" sqref="G5"/>
    </sheetView>
  </sheetViews>
  <sheetFormatPr defaultRowHeight="15" x14ac:dyDescent="0.25"/>
  <cols>
    <col min="1" max="1" width="25.140625" customWidth="1"/>
    <col min="2" max="2" width="11.42578125" style="60" customWidth="1"/>
    <col min="3" max="3" width="12.42578125" style="60" customWidth="1"/>
    <col min="4" max="4" width="12.140625" style="60" customWidth="1"/>
    <col min="5" max="5" width="6.85546875" style="60" customWidth="1"/>
    <col min="6" max="6" width="9.28515625" style="60"/>
    <col min="7" max="7" width="12.28515625" style="60" customWidth="1"/>
    <col min="8" max="8" width="9.28515625" style="60"/>
  </cols>
  <sheetData>
    <row r="1" spans="1:9" ht="15.75" thickTop="1" x14ac:dyDescent="0.25">
      <c r="A1" s="90" t="s">
        <v>115</v>
      </c>
      <c r="B1" s="91"/>
      <c r="C1" s="91"/>
      <c r="D1" s="91"/>
      <c r="E1" s="91"/>
      <c r="F1" s="91"/>
      <c r="G1" s="91"/>
      <c r="H1" s="91"/>
      <c r="I1" s="68"/>
    </row>
    <row r="2" spans="1:9" x14ac:dyDescent="0.25">
      <c r="A2" s="69"/>
      <c r="B2" s="70"/>
      <c r="C2" s="70"/>
      <c r="D2" s="70"/>
      <c r="E2" s="70"/>
      <c r="F2" s="70"/>
      <c r="G2" s="70"/>
      <c r="H2" s="70"/>
      <c r="I2" s="71"/>
    </row>
    <row r="3" spans="1:9" x14ac:dyDescent="0.25">
      <c r="A3" s="69"/>
      <c r="B3" s="89" t="s">
        <v>114</v>
      </c>
      <c r="C3" s="89"/>
      <c r="D3" s="89"/>
      <c r="E3" s="72"/>
      <c r="F3" s="88" t="s">
        <v>113</v>
      </c>
      <c r="G3" s="88"/>
      <c r="H3" s="88"/>
      <c r="I3" s="71"/>
    </row>
    <row r="4" spans="1:9" s="59" customFormat="1" ht="45" x14ac:dyDescent="0.25">
      <c r="A4" s="73"/>
      <c r="B4" s="74" t="s">
        <v>111</v>
      </c>
      <c r="C4" s="74" t="s">
        <v>109</v>
      </c>
      <c r="D4" s="75" t="s">
        <v>110</v>
      </c>
      <c r="E4" s="76"/>
      <c r="F4" s="74" t="s">
        <v>112</v>
      </c>
      <c r="G4" s="74" t="s">
        <v>109</v>
      </c>
      <c r="H4" s="77" t="s">
        <v>110</v>
      </c>
      <c r="I4" s="78"/>
    </row>
    <row r="5" spans="1:9" x14ac:dyDescent="0.25">
      <c r="A5" s="79" t="s">
        <v>90</v>
      </c>
      <c r="B5" s="70">
        <f>'18 Jacobs'!E35</f>
        <v>11070.099999999999</v>
      </c>
      <c r="C5" s="70">
        <f>3*B5/2.75</f>
        <v>12076.472727272725</v>
      </c>
      <c r="D5" s="75">
        <f>C5/3</f>
        <v>4025.4909090909082</v>
      </c>
      <c r="E5" s="70"/>
      <c r="F5" s="36">
        <v>3693.45</v>
      </c>
      <c r="G5" s="70">
        <f>3*F5/2.75</f>
        <v>4029.2181818181812</v>
      </c>
      <c r="H5" s="77">
        <f>G5/3</f>
        <v>1343.072727272727</v>
      </c>
      <c r="I5" s="71"/>
    </row>
    <row r="6" spans="1:9" x14ac:dyDescent="0.25">
      <c r="A6" s="79" t="s">
        <v>8</v>
      </c>
      <c r="B6" s="70">
        <f>CH!E50</f>
        <v>13968.53</v>
      </c>
      <c r="C6" s="70">
        <f t="shared" ref="C6:C8" si="0">3*B6/2.75</f>
        <v>15238.396363636364</v>
      </c>
      <c r="D6" s="75">
        <f t="shared" ref="D6:D8" si="1">C6/3</f>
        <v>5079.465454545455</v>
      </c>
      <c r="E6" s="70"/>
      <c r="F6" s="70">
        <f>CH!E49</f>
        <v>2999.15</v>
      </c>
      <c r="G6" s="70">
        <f t="shared" ref="G6:G8" si="2">3*F6/2.75</f>
        <v>3271.8</v>
      </c>
      <c r="H6" s="77">
        <f t="shared" ref="H6:H8" si="3">G6/3</f>
        <v>1090.6000000000001</v>
      </c>
      <c r="I6" s="71"/>
    </row>
    <row r="7" spans="1:9" x14ac:dyDescent="0.25">
      <c r="A7" s="79" t="s">
        <v>6</v>
      </c>
      <c r="B7" s="70">
        <f>Sawyer!E43</f>
        <v>9840.340000000002</v>
      </c>
      <c r="C7" s="70">
        <f t="shared" si="0"/>
        <v>10734.916363636365</v>
      </c>
      <c r="D7" s="75">
        <f t="shared" si="1"/>
        <v>3578.3054545454547</v>
      </c>
      <c r="E7" s="70"/>
      <c r="F7" s="70">
        <f>Sawyer!E42</f>
        <v>2807.6</v>
      </c>
      <c r="G7" s="70">
        <f t="shared" si="2"/>
        <v>3062.8363636363633</v>
      </c>
      <c r="H7" s="77">
        <f t="shared" si="3"/>
        <v>1020.9454545454545</v>
      </c>
      <c r="I7" s="71"/>
    </row>
    <row r="8" spans="1:9" x14ac:dyDescent="0.25">
      <c r="A8" s="79" t="s">
        <v>91</v>
      </c>
      <c r="B8" s="70">
        <f>'Hwy G'!E8</f>
        <v>5027.67</v>
      </c>
      <c r="C8" s="70">
        <f t="shared" si="0"/>
        <v>5484.7309090909093</v>
      </c>
      <c r="D8" s="75">
        <f t="shared" si="1"/>
        <v>1828.2436363636364</v>
      </c>
      <c r="E8" s="70"/>
      <c r="F8" s="70">
        <v>0</v>
      </c>
      <c r="G8" s="70">
        <f t="shared" si="2"/>
        <v>0</v>
      </c>
      <c r="H8" s="77">
        <f t="shared" si="3"/>
        <v>0</v>
      </c>
      <c r="I8" s="71"/>
    </row>
    <row r="9" spans="1:9" x14ac:dyDescent="0.25">
      <c r="A9" s="69"/>
      <c r="B9" s="70"/>
      <c r="C9" s="70"/>
      <c r="D9" s="70"/>
      <c r="E9" s="70"/>
      <c r="F9" s="70"/>
      <c r="G9" s="70"/>
      <c r="H9" s="70"/>
      <c r="I9" s="71"/>
    </row>
    <row r="10" spans="1:9" x14ac:dyDescent="0.25">
      <c r="A10" s="69" t="s">
        <v>116</v>
      </c>
      <c r="B10" s="70"/>
      <c r="C10" s="70"/>
      <c r="D10" s="70"/>
      <c r="E10" s="70"/>
      <c r="F10" s="70"/>
      <c r="G10" s="70"/>
      <c r="H10" s="70"/>
      <c r="I10" s="71"/>
    </row>
    <row r="11" spans="1:9" x14ac:dyDescent="0.25">
      <c r="A11" s="69" t="s">
        <v>117</v>
      </c>
      <c r="B11" s="70"/>
      <c r="C11" s="70"/>
      <c r="D11" s="70"/>
      <c r="E11" s="70"/>
      <c r="F11" s="70"/>
      <c r="G11" s="70"/>
      <c r="H11" s="70"/>
      <c r="I11" s="71"/>
    </row>
    <row r="12" spans="1:9" x14ac:dyDescent="0.25">
      <c r="A12" s="69" t="s">
        <v>118</v>
      </c>
      <c r="B12" s="70"/>
      <c r="C12" s="70"/>
      <c r="D12" s="70"/>
      <c r="E12" s="70"/>
      <c r="F12" s="70"/>
      <c r="G12" s="70"/>
      <c r="H12" s="70"/>
      <c r="I12" s="71"/>
    </row>
    <row r="13" spans="1:9" ht="15.75" thickBot="1" x14ac:dyDescent="0.3">
      <c r="A13" s="80" t="s">
        <v>119</v>
      </c>
      <c r="B13" s="81"/>
      <c r="C13" s="81"/>
      <c r="D13" s="81"/>
      <c r="E13" s="81"/>
      <c r="F13" s="81"/>
      <c r="G13" s="81"/>
      <c r="H13" s="81"/>
      <c r="I13" s="82"/>
    </row>
    <row r="14" spans="1:9" ht="15.75" thickTop="1" x14ac:dyDescent="0.25"/>
    <row r="16" spans="1:9" ht="15.75" thickBot="1" x14ac:dyDescent="0.3"/>
    <row r="17" spans="1:4" ht="15.75" thickTop="1" x14ac:dyDescent="0.25">
      <c r="A17" s="92" t="s">
        <v>120</v>
      </c>
      <c r="B17" s="93"/>
      <c r="C17" s="93"/>
      <c r="D17" s="94"/>
    </row>
    <row r="18" spans="1:4" x14ac:dyDescent="0.25">
      <c r="A18" s="69" t="s">
        <v>2</v>
      </c>
      <c r="B18" s="83" t="s">
        <v>103</v>
      </c>
      <c r="C18" s="83" t="s">
        <v>8</v>
      </c>
      <c r="D18" s="71" t="s">
        <v>6</v>
      </c>
    </row>
    <row r="19" spans="1:4" x14ac:dyDescent="0.25">
      <c r="A19" s="69" t="s">
        <v>59</v>
      </c>
      <c r="B19" s="84">
        <v>150</v>
      </c>
      <c r="C19" s="84">
        <v>350</v>
      </c>
      <c r="D19" s="85">
        <v>0</v>
      </c>
    </row>
    <row r="20" spans="1:4" x14ac:dyDescent="0.25">
      <c r="A20" s="69" t="s">
        <v>64</v>
      </c>
      <c r="B20" s="84">
        <v>337.5</v>
      </c>
      <c r="C20" s="84">
        <v>190.08</v>
      </c>
      <c r="D20" s="85">
        <v>0</v>
      </c>
    </row>
    <row r="21" spans="1:4" x14ac:dyDescent="0.25">
      <c r="A21" s="69" t="s">
        <v>69</v>
      </c>
      <c r="B21" s="84">
        <v>736.33</v>
      </c>
      <c r="C21" s="84">
        <v>588.5</v>
      </c>
      <c r="D21" s="85">
        <v>781.83</v>
      </c>
    </row>
    <row r="22" spans="1:4" x14ac:dyDescent="0.25">
      <c r="A22" s="69" t="s">
        <v>50</v>
      </c>
      <c r="B22" s="84">
        <v>296.66000000000003</v>
      </c>
      <c r="C22" s="84">
        <v>203.01</v>
      </c>
      <c r="D22" s="85">
        <v>1171.46</v>
      </c>
    </row>
    <row r="23" spans="1:4" x14ac:dyDescent="0.25">
      <c r="A23" s="69" t="s">
        <v>51</v>
      </c>
      <c r="B23" s="84">
        <v>0</v>
      </c>
      <c r="C23" s="84">
        <v>985.33</v>
      </c>
      <c r="D23" s="85">
        <v>1843.67</v>
      </c>
    </row>
    <row r="24" spans="1:4" x14ac:dyDescent="0.25">
      <c r="A24" s="69" t="s">
        <v>100</v>
      </c>
      <c r="B24" s="84">
        <v>305</v>
      </c>
      <c r="C24" s="84">
        <v>0</v>
      </c>
      <c r="D24" s="85">
        <v>0</v>
      </c>
    </row>
    <row r="25" spans="1:4" ht="15.75" thickBot="1" x14ac:dyDescent="0.3">
      <c r="A25" s="80" t="s">
        <v>89</v>
      </c>
      <c r="B25" s="86">
        <f>SUM(B19:B24)</f>
        <v>1825.49</v>
      </c>
      <c r="C25" s="86">
        <f t="shared" ref="C25:D25" si="4">SUM(C19:C24)</f>
        <v>2316.92</v>
      </c>
      <c r="D25" s="87">
        <f t="shared" si="4"/>
        <v>3796.96</v>
      </c>
    </row>
    <row r="26" spans="1:4" ht="15.75" thickTop="1" x14ac:dyDescent="0.25"/>
  </sheetData>
  <mergeCells count="4">
    <mergeCell ref="F3:H3"/>
    <mergeCell ref="B3:D3"/>
    <mergeCell ref="A1:H1"/>
    <mergeCell ref="A17:D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C1" zoomScale="115" zoomScaleNormal="115" workbookViewId="0">
      <selection activeCell="F9" sqref="F9"/>
    </sheetView>
  </sheetViews>
  <sheetFormatPr defaultRowHeight="15" x14ac:dyDescent="0.25"/>
  <cols>
    <col min="1" max="1" width="12" customWidth="1"/>
    <col min="2" max="2" width="28" customWidth="1"/>
    <col min="3" max="3" width="29.42578125" customWidth="1"/>
    <col min="4" max="4" width="18" customWidth="1"/>
    <col min="5" max="5" width="11.5703125" customWidth="1"/>
    <col min="6" max="6" width="9.28515625" style="49"/>
    <col min="7" max="7" width="25.42578125" bestFit="1" customWidth="1"/>
    <col min="8" max="8" width="16.7109375" customWidth="1"/>
    <col min="9" max="9" width="11.140625" customWidth="1"/>
  </cols>
  <sheetData>
    <row r="1" spans="1:7" x14ac:dyDescent="0.25">
      <c r="A1" s="95" t="s">
        <v>68</v>
      </c>
      <c r="B1" s="95"/>
      <c r="C1" s="95"/>
      <c r="D1" s="95"/>
      <c r="E1" s="95"/>
    </row>
    <row r="2" spans="1:7" x14ac:dyDescent="0.25">
      <c r="A2" s="11" t="s">
        <v>0</v>
      </c>
      <c r="B2" s="12" t="s">
        <v>1</v>
      </c>
      <c r="C2" s="12" t="s">
        <v>2</v>
      </c>
      <c r="D2" s="13" t="s">
        <v>3</v>
      </c>
      <c r="E2" s="14" t="s">
        <v>4</v>
      </c>
      <c r="F2" s="49" t="s">
        <v>97</v>
      </c>
      <c r="G2" t="s">
        <v>99</v>
      </c>
    </row>
    <row r="3" spans="1:7" x14ac:dyDescent="0.25">
      <c r="A3" s="5">
        <v>43745</v>
      </c>
      <c r="B3" s="6" t="s">
        <v>35</v>
      </c>
      <c r="C3" s="6" t="s">
        <v>59</v>
      </c>
      <c r="D3" s="6" t="s">
        <v>9</v>
      </c>
      <c r="E3" s="4">
        <v>150</v>
      </c>
    </row>
    <row r="4" spans="1:7" x14ac:dyDescent="0.25">
      <c r="A4" s="5">
        <v>43759</v>
      </c>
      <c r="B4" s="6" t="s">
        <v>35</v>
      </c>
      <c r="C4" s="6" t="s">
        <v>59</v>
      </c>
      <c r="D4" s="6" t="s">
        <v>9</v>
      </c>
      <c r="E4" s="4">
        <v>150</v>
      </c>
      <c r="F4" s="49">
        <v>150</v>
      </c>
      <c r="G4" s="6" t="s">
        <v>59</v>
      </c>
    </row>
    <row r="5" spans="1:7" x14ac:dyDescent="0.25">
      <c r="A5" s="5">
        <v>43773</v>
      </c>
      <c r="B5" s="6" t="s">
        <v>63</v>
      </c>
      <c r="C5" s="6" t="s">
        <v>64</v>
      </c>
      <c r="D5" s="6" t="s">
        <v>9</v>
      </c>
      <c r="E5" s="53">
        <v>337.5</v>
      </c>
      <c r="F5" s="49">
        <v>337.5</v>
      </c>
      <c r="G5" s="6" t="s">
        <v>64</v>
      </c>
    </row>
    <row r="6" spans="1:7" x14ac:dyDescent="0.25">
      <c r="A6" s="5">
        <v>43269</v>
      </c>
      <c r="B6" s="6" t="s">
        <v>42</v>
      </c>
      <c r="C6" s="6" t="s">
        <v>98</v>
      </c>
      <c r="D6" s="8" t="s">
        <v>9</v>
      </c>
      <c r="E6" s="54">
        <v>231.95</v>
      </c>
    </row>
    <row r="7" spans="1:7" s="39" customFormat="1" x14ac:dyDescent="0.25">
      <c r="A7" s="37">
        <v>43171</v>
      </c>
      <c r="B7" s="38" t="s">
        <v>75</v>
      </c>
      <c r="C7" s="39" t="s">
        <v>76</v>
      </c>
      <c r="D7" s="40" t="s">
        <v>9</v>
      </c>
      <c r="E7" s="41">
        <v>725</v>
      </c>
      <c r="F7" s="50"/>
    </row>
    <row r="8" spans="1:7" x14ac:dyDescent="0.25">
      <c r="A8" s="5">
        <v>42961</v>
      </c>
      <c r="B8" s="6" t="s">
        <v>40</v>
      </c>
      <c r="C8" s="6" t="s">
        <v>69</v>
      </c>
      <c r="D8" s="8" t="s">
        <v>9</v>
      </c>
      <c r="E8" s="54">
        <v>220</v>
      </c>
    </row>
    <row r="9" spans="1:7" x14ac:dyDescent="0.25">
      <c r="A9" s="5">
        <v>43647</v>
      </c>
      <c r="B9" s="6" t="s">
        <v>48</v>
      </c>
      <c r="C9" s="6" t="s">
        <v>69</v>
      </c>
      <c r="D9" s="6" t="s">
        <v>9</v>
      </c>
      <c r="E9" s="53">
        <v>324</v>
      </c>
      <c r="F9" s="49">
        <f>SUM(E8:E12)/3</f>
        <v>736.33333333333337</v>
      </c>
      <c r="G9" s="6" t="s">
        <v>69</v>
      </c>
    </row>
    <row r="10" spans="1:7" x14ac:dyDescent="0.25">
      <c r="A10" s="5">
        <v>42961</v>
      </c>
      <c r="B10" s="6" t="s">
        <v>44</v>
      </c>
      <c r="C10" s="6" t="s">
        <v>69</v>
      </c>
      <c r="D10" s="8" t="s">
        <v>9</v>
      </c>
      <c r="E10" s="54">
        <v>300</v>
      </c>
    </row>
    <row r="11" spans="1:7" x14ac:dyDescent="0.25">
      <c r="A11" s="5">
        <v>43255</v>
      </c>
      <c r="B11" s="6" t="s">
        <v>44</v>
      </c>
      <c r="C11" s="6" t="s">
        <v>69</v>
      </c>
      <c r="D11" s="8" t="s">
        <v>9</v>
      </c>
      <c r="E11" s="54">
        <v>600</v>
      </c>
    </row>
    <row r="12" spans="1:7" x14ac:dyDescent="0.25">
      <c r="A12" s="5">
        <v>43281</v>
      </c>
      <c r="B12" s="6" t="s">
        <v>44</v>
      </c>
      <c r="C12" s="6" t="s">
        <v>69</v>
      </c>
      <c r="D12" s="8" t="s">
        <v>9</v>
      </c>
      <c r="E12" s="54">
        <v>765</v>
      </c>
    </row>
    <row r="13" spans="1:7" s="39" customFormat="1" x14ac:dyDescent="0.25">
      <c r="A13" s="42">
        <v>43031</v>
      </c>
      <c r="B13" s="39" t="s">
        <v>45</v>
      </c>
      <c r="C13" s="39" t="s">
        <v>74</v>
      </c>
      <c r="D13" s="40" t="s">
        <v>9</v>
      </c>
      <c r="E13" s="43">
        <v>660</v>
      </c>
      <c r="F13" s="50"/>
    </row>
    <row r="14" spans="1:7" s="39" customFormat="1" x14ac:dyDescent="0.25">
      <c r="A14" s="42">
        <v>43255</v>
      </c>
      <c r="B14" s="39" t="s">
        <v>45</v>
      </c>
      <c r="C14" s="39" t="s">
        <v>77</v>
      </c>
      <c r="D14" s="40" t="s">
        <v>9</v>
      </c>
      <c r="E14" s="43">
        <v>386.42</v>
      </c>
      <c r="F14" s="50"/>
    </row>
    <row r="15" spans="1:7" x14ac:dyDescent="0.25">
      <c r="A15" s="5">
        <v>43115</v>
      </c>
      <c r="B15" s="6" t="s">
        <v>41</v>
      </c>
      <c r="C15" s="6" t="s">
        <v>73</v>
      </c>
      <c r="D15" s="8" t="s">
        <v>9</v>
      </c>
      <c r="E15" s="15">
        <v>230.65</v>
      </c>
    </row>
    <row r="16" spans="1:7" x14ac:dyDescent="0.25">
      <c r="A16" s="9">
        <v>43872</v>
      </c>
      <c r="B16" s="8" t="s">
        <v>49</v>
      </c>
      <c r="C16" s="8" t="s">
        <v>50</v>
      </c>
      <c r="D16" s="8" t="s">
        <v>66</v>
      </c>
      <c r="E16" s="1">
        <v>889.99</v>
      </c>
      <c r="F16" s="49">
        <f>889.99/3</f>
        <v>296.66333333333336</v>
      </c>
      <c r="G16" s="8" t="s">
        <v>50</v>
      </c>
    </row>
    <row r="17" spans="1:10" x14ac:dyDescent="0.25">
      <c r="A17" s="5">
        <v>42989</v>
      </c>
      <c r="B17" s="6" t="s">
        <v>43</v>
      </c>
      <c r="C17" s="6" t="s">
        <v>73</v>
      </c>
      <c r="D17" s="8" t="s">
        <v>9</v>
      </c>
      <c r="E17" s="15">
        <v>289.68</v>
      </c>
    </row>
    <row r="18" spans="1:10" ht="30" x14ac:dyDescent="0.25">
      <c r="A18" s="9">
        <v>43787</v>
      </c>
      <c r="B18" s="8" t="s">
        <v>18</v>
      </c>
      <c r="C18" s="17" t="s">
        <v>19</v>
      </c>
      <c r="D18" s="8" t="s">
        <v>9</v>
      </c>
      <c r="E18" s="1">
        <v>1176.77</v>
      </c>
    </row>
    <row r="19" spans="1:10" x14ac:dyDescent="0.25">
      <c r="A19" s="5">
        <v>42975</v>
      </c>
      <c r="B19" s="6" t="s">
        <v>39</v>
      </c>
      <c r="C19" s="6" t="s">
        <v>72</v>
      </c>
      <c r="D19" s="8" t="s">
        <v>9</v>
      </c>
      <c r="E19" s="54">
        <v>265</v>
      </c>
    </row>
    <row r="20" spans="1:10" x14ac:dyDescent="0.25">
      <c r="A20" s="5">
        <v>43017</v>
      </c>
      <c r="B20" s="6" t="s">
        <v>39</v>
      </c>
      <c r="C20" s="6" t="s">
        <v>72</v>
      </c>
      <c r="D20" s="8" t="s">
        <v>9</v>
      </c>
      <c r="E20" s="54">
        <v>270</v>
      </c>
      <c r="J20" s="29"/>
    </row>
    <row r="21" spans="1:10" x14ac:dyDescent="0.25">
      <c r="A21" s="5">
        <v>43115</v>
      </c>
      <c r="B21" s="6" t="s">
        <v>39</v>
      </c>
      <c r="C21" s="6" t="s">
        <v>72</v>
      </c>
      <c r="D21" s="8" t="s">
        <v>9</v>
      </c>
      <c r="E21" s="54">
        <v>180</v>
      </c>
      <c r="F21" s="49">
        <f>SUM(E19:E23)/3</f>
        <v>305</v>
      </c>
      <c r="G21" s="6" t="s">
        <v>72</v>
      </c>
      <c r="J21" s="29"/>
    </row>
    <row r="22" spans="1:10" x14ac:dyDescent="0.25">
      <c r="A22" s="5">
        <v>43199</v>
      </c>
      <c r="B22" s="6" t="s">
        <v>39</v>
      </c>
      <c r="C22" s="6" t="s">
        <v>72</v>
      </c>
      <c r="D22" s="8" t="s">
        <v>9</v>
      </c>
      <c r="E22" s="54">
        <v>100</v>
      </c>
      <c r="J22" s="29"/>
    </row>
    <row r="23" spans="1:10" x14ac:dyDescent="0.25">
      <c r="A23" s="22">
        <v>43281</v>
      </c>
      <c r="B23" s="23" t="s">
        <v>39</v>
      </c>
      <c r="C23" s="23" t="s">
        <v>72</v>
      </c>
      <c r="D23" s="8" t="s">
        <v>9</v>
      </c>
      <c r="E23" s="55">
        <v>100</v>
      </c>
      <c r="J23" s="4"/>
    </row>
    <row r="24" spans="1:10" s="39" customFormat="1" x14ac:dyDescent="0.25">
      <c r="A24" s="42">
        <v>42961</v>
      </c>
      <c r="B24" s="39" t="s">
        <v>47</v>
      </c>
      <c r="C24" s="39" t="s">
        <v>71</v>
      </c>
      <c r="D24" s="40" t="s">
        <v>9</v>
      </c>
      <c r="E24" s="43">
        <v>908.85</v>
      </c>
      <c r="F24" s="50"/>
      <c r="J24" s="44"/>
    </row>
    <row r="25" spans="1:10" x14ac:dyDescent="0.25">
      <c r="A25" s="19">
        <v>43703</v>
      </c>
      <c r="B25" s="20" t="s">
        <v>12</v>
      </c>
      <c r="C25" s="20" t="s">
        <v>13</v>
      </c>
      <c r="D25" s="8" t="s">
        <v>9</v>
      </c>
      <c r="E25" s="36">
        <v>199</v>
      </c>
      <c r="F25" s="51"/>
      <c r="G25" s="30"/>
      <c r="H25" s="30"/>
      <c r="I25" s="31"/>
      <c r="J25" s="30"/>
    </row>
    <row r="26" spans="1:10" x14ac:dyDescent="0.25">
      <c r="A26" s="9">
        <v>43689</v>
      </c>
      <c r="B26" s="8" t="s">
        <v>10</v>
      </c>
      <c r="C26" s="8" t="s">
        <v>11</v>
      </c>
      <c r="D26" s="8" t="s">
        <v>9</v>
      </c>
      <c r="E26" s="1">
        <v>1563.87</v>
      </c>
      <c r="F26" s="51"/>
      <c r="G26" s="30"/>
      <c r="H26" s="30"/>
      <c r="I26" s="31"/>
      <c r="J26" s="30"/>
    </row>
    <row r="27" spans="1:10" x14ac:dyDescent="0.25">
      <c r="A27" s="9">
        <v>43703</v>
      </c>
      <c r="B27" s="8" t="s">
        <v>10</v>
      </c>
      <c r="C27" s="8" t="s">
        <v>11</v>
      </c>
      <c r="D27" s="8" t="s">
        <v>9</v>
      </c>
      <c r="E27" s="1">
        <v>422.31</v>
      </c>
      <c r="F27" s="51"/>
      <c r="G27" s="30">
        <v>6400.72</v>
      </c>
      <c r="H27" s="30"/>
      <c r="I27" s="32"/>
      <c r="J27" s="30"/>
    </row>
    <row r="28" spans="1:10" x14ac:dyDescent="0.25">
      <c r="A28" s="9">
        <v>43787</v>
      </c>
      <c r="B28" s="8" t="s">
        <v>10</v>
      </c>
      <c r="C28" s="8" t="s">
        <v>20</v>
      </c>
      <c r="D28" s="8" t="s">
        <v>9</v>
      </c>
      <c r="E28" s="1">
        <v>741.33</v>
      </c>
      <c r="F28" s="51"/>
      <c r="G28" s="30"/>
      <c r="H28" s="30"/>
      <c r="I28" s="31"/>
      <c r="J28" s="30"/>
    </row>
    <row r="29" spans="1:10" x14ac:dyDescent="0.25">
      <c r="A29" s="5">
        <v>42961</v>
      </c>
      <c r="B29" s="6" t="s">
        <v>46</v>
      </c>
      <c r="C29" s="6" t="s">
        <v>70</v>
      </c>
      <c r="D29" s="8" t="s">
        <v>9</v>
      </c>
      <c r="E29" s="15">
        <v>500</v>
      </c>
      <c r="F29" s="51"/>
      <c r="G29" s="34">
        <f>SUM(E20:E29)</f>
        <v>4985.3599999999997</v>
      </c>
      <c r="H29" s="30"/>
      <c r="I29" s="31"/>
      <c r="J29" s="30"/>
    </row>
    <row r="30" spans="1:10" x14ac:dyDescent="0.25">
      <c r="A30" s="9">
        <v>43872</v>
      </c>
      <c r="B30" s="8" t="s">
        <v>22</v>
      </c>
      <c r="C30" s="8" t="s">
        <v>23</v>
      </c>
      <c r="D30" s="8" t="s">
        <v>9</v>
      </c>
      <c r="E30" s="1">
        <v>4000</v>
      </c>
      <c r="F30" s="51"/>
      <c r="G30" s="35">
        <f>G27-G29</f>
        <v>1415.3600000000006</v>
      </c>
      <c r="H30" s="33"/>
      <c r="I30" s="31"/>
      <c r="J30" s="30"/>
    </row>
    <row r="31" spans="1:10" ht="30" x14ac:dyDescent="0.25">
      <c r="A31" s="9">
        <v>43731</v>
      </c>
      <c r="B31" s="17" t="s">
        <v>14</v>
      </c>
      <c r="C31" s="17" t="s">
        <v>15</v>
      </c>
      <c r="D31" s="8" t="s">
        <v>9</v>
      </c>
      <c r="E31" s="1">
        <v>756.5</v>
      </c>
      <c r="F31" s="51"/>
      <c r="G31" s="30"/>
      <c r="H31" s="30"/>
      <c r="I31" s="32"/>
      <c r="J31" s="30"/>
    </row>
    <row r="32" spans="1:10" x14ac:dyDescent="0.25">
      <c r="A32" s="9"/>
      <c r="B32" s="8"/>
      <c r="C32" s="8"/>
      <c r="D32" s="25" t="s">
        <v>89</v>
      </c>
      <c r="E32" s="26">
        <f>SUM(E3:E31)</f>
        <v>17443.82</v>
      </c>
      <c r="F32" s="51"/>
      <c r="G32" s="30"/>
      <c r="H32" s="33"/>
      <c r="I32" s="31"/>
      <c r="J32" s="30"/>
    </row>
    <row r="33" spans="1:10" x14ac:dyDescent="0.25">
      <c r="A33" s="9"/>
      <c r="B33" s="8"/>
      <c r="C33" s="8"/>
      <c r="D33" s="57" t="s">
        <v>105</v>
      </c>
      <c r="E33" s="56">
        <f>SUM(E23,E22,E21,E20,E19,E12,E11,E10,E9,E8,E6,E5)</f>
        <v>3693.45</v>
      </c>
      <c r="F33" s="51"/>
      <c r="G33" s="30"/>
      <c r="H33" s="33"/>
      <c r="I33" s="31"/>
      <c r="J33" s="30"/>
    </row>
    <row r="34" spans="1:10" ht="75" x14ac:dyDescent="0.25">
      <c r="D34" s="58" t="s">
        <v>106</v>
      </c>
      <c r="E34" s="50">
        <f>SUM(E24,E14,E13,E7)</f>
        <v>2680.27</v>
      </c>
      <c r="F34" s="51"/>
      <c r="G34" s="30"/>
      <c r="H34" s="30"/>
      <c r="I34" s="31"/>
      <c r="J34" s="30"/>
    </row>
    <row r="35" spans="1:10" ht="30" x14ac:dyDescent="0.25">
      <c r="D35" s="59" t="s">
        <v>107</v>
      </c>
      <c r="E35" s="49">
        <f>E32-E33-E34</f>
        <v>11070.099999999999</v>
      </c>
      <c r="F35" s="51"/>
      <c r="G35" s="30"/>
      <c r="H35" s="33"/>
      <c r="I35" s="31"/>
      <c r="J35" s="30"/>
    </row>
    <row r="36" spans="1:10" x14ac:dyDescent="0.25">
      <c r="E36" s="49"/>
      <c r="F36" s="51"/>
      <c r="G36" s="30"/>
      <c r="H36" s="30"/>
      <c r="I36" s="31"/>
      <c r="J36" s="30"/>
    </row>
    <row r="37" spans="1:10" x14ac:dyDescent="0.25">
      <c r="F37" s="51"/>
      <c r="G37" s="30"/>
      <c r="H37" s="30"/>
      <c r="I37" s="32"/>
      <c r="J37" s="30"/>
    </row>
    <row r="38" spans="1:10" x14ac:dyDescent="0.25">
      <c r="F38" s="51"/>
      <c r="G38" s="30"/>
      <c r="H38" s="30"/>
      <c r="I38" s="32"/>
      <c r="J38" s="30"/>
    </row>
    <row r="39" spans="1:10" x14ac:dyDescent="0.25">
      <c r="F39" s="51"/>
      <c r="G39" s="30"/>
      <c r="H39" s="30"/>
      <c r="I39" s="32"/>
      <c r="J39" s="30"/>
    </row>
  </sheetData>
  <sortState ref="A3:E32">
    <sortCondition ref="B3:B32"/>
    <sortCondition ref="A3:A32"/>
  </sortState>
  <mergeCells count="1">
    <mergeCell ref="A1:E1"/>
  </mergeCells>
  <printOptions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B17" sqref="B17"/>
    </sheetView>
  </sheetViews>
  <sheetFormatPr defaultRowHeight="15" x14ac:dyDescent="0.25"/>
  <cols>
    <col min="1" max="1" width="27.140625" customWidth="1"/>
    <col min="2" max="2" width="12.5703125" customWidth="1"/>
    <col min="3" max="4" width="10.140625" bestFit="1" customWidth="1"/>
  </cols>
  <sheetData>
    <row r="1" spans="1:15" x14ac:dyDescent="0.25">
      <c r="F1" t="s">
        <v>101</v>
      </c>
      <c r="J1" t="s">
        <v>102</v>
      </c>
    </row>
    <row r="2" spans="1:15" x14ac:dyDescent="0.25">
      <c r="B2" s="96" t="s">
        <v>104</v>
      </c>
      <c r="C2" s="96"/>
      <c r="D2" s="96"/>
    </row>
    <row r="3" spans="1:15" x14ac:dyDescent="0.25">
      <c r="A3" t="s">
        <v>2</v>
      </c>
      <c r="B3" t="s">
        <v>103</v>
      </c>
      <c r="C3" t="s">
        <v>8</v>
      </c>
      <c r="D3" t="s">
        <v>6</v>
      </c>
      <c r="F3" t="s">
        <v>97</v>
      </c>
      <c r="G3" t="s">
        <v>99</v>
      </c>
    </row>
    <row r="4" spans="1:15" x14ac:dyDescent="0.25">
      <c r="A4" t="s">
        <v>59</v>
      </c>
      <c r="B4" s="52">
        <v>150</v>
      </c>
      <c r="C4" s="52">
        <v>350</v>
      </c>
      <c r="D4" s="52">
        <v>0</v>
      </c>
      <c r="F4">
        <v>150</v>
      </c>
      <c r="G4" t="s">
        <v>59</v>
      </c>
      <c r="J4">
        <v>350</v>
      </c>
      <c r="K4" t="s">
        <v>59</v>
      </c>
      <c r="N4">
        <v>1843.6666666666667</v>
      </c>
      <c r="O4" t="s">
        <v>51</v>
      </c>
    </row>
    <row r="5" spans="1:15" x14ac:dyDescent="0.25">
      <c r="A5" t="s">
        <v>64</v>
      </c>
      <c r="B5" s="52">
        <v>337.5</v>
      </c>
      <c r="C5" s="52">
        <v>190.08</v>
      </c>
      <c r="D5" s="52">
        <v>0</v>
      </c>
      <c r="F5">
        <v>337.5</v>
      </c>
      <c r="G5" t="s">
        <v>64</v>
      </c>
    </row>
    <row r="6" spans="1:15" x14ac:dyDescent="0.25">
      <c r="A6" t="s">
        <v>69</v>
      </c>
      <c r="B6" s="52">
        <v>736.33</v>
      </c>
      <c r="C6" s="52">
        <v>588.5</v>
      </c>
      <c r="D6" s="52">
        <v>781.83</v>
      </c>
      <c r="J6">
        <v>190.08333333333334</v>
      </c>
      <c r="K6" t="s">
        <v>64</v>
      </c>
    </row>
    <row r="7" spans="1:15" x14ac:dyDescent="0.25">
      <c r="A7" t="s">
        <v>50</v>
      </c>
      <c r="B7" s="52">
        <v>296.66000000000003</v>
      </c>
      <c r="C7" s="52">
        <v>203.01</v>
      </c>
      <c r="D7" s="52">
        <v>1171.46</v>
      </c>
    </row>
    <row r="8" spans="1:15" x14ac:dyDescent="0.25">
      <c r="A8" t="s">
        <v>51</v>
      </c>
      <c r="B8" s="52">
        <v>0</v>
      </c>
      <c r="C8" s="52">
        <v>985.33</v>
      </c>
      <c r="D8" s="52">
        <v>1843.67</v>
      </c>
    </row>
    <row r="9" spans="1:15" x14ac:dyDescent="0.25">
      <c r="A9" t="s">
        <v>100</v>
      </c>
      <c r="B9" s="52">
        <v>305</v>
      </c>
      <c r="C9" s="52">
        <v>0</v>
      </c>
      <c r="D9" s="52">
        <v>0</v>
      </c>
      <c r="F9">
        <v>736.33333333333337</v>
      </c>
      <c r="G9" t="s">
        <v>69</v>
      </c>
    </row>
    <row r="10" spans="1:15" x14ac:dyDescent="0.25">
      <c r="A10" t="s">
        <v>89</v>
      </c>
      <c r="B10" s="52">
        <f>SUM(B4:B9)</f>
        <v>1825.49</v>
      </c>
      <c r="C10" s="52">
        <f t="shared" ref="C10:D10" si="0">SUM(C4:C9)</f>
        <v>2316.92</v>
      </c>
      <c r="D10" s="52">
        <f t="shared" si="0"/>
        <v>3796.96</v>
      </c>
    </row>
    <row r="12" spans="1:15" x14ac:dyDescent="0.25">
      <c r="N12">
        <v>751.83333333333337</v>
      </c>
      <c r="O12" t="s">
        <v>69</v>
      </c>
    </row>
    <row r="16" spans="1:15" x14ac:dyDescent="0.25">
      <c r="F16">
        <v>296.66333333333336</v>
      </c>
      <c r="G16" t="s">
        <v>50</v>
      </c>
    </row>
    <row r="19" spans="6:15" x14ac:dyDescent="0.25">
      <c r="J19">
        <v>985.33333333333337</v>
      </c>
      <c r="K19" t="s">
        <v>51</v>
      </c>
    </row>
    <row r="20" spans="6:15" x14ac:dyDescent="0.25">
      <c r="N20">
        <v>1171.4633333333334</v>
      </c>
      <c r="O20" t="s">
        <v>53</v>
      </c>
    </row>
    <row r="21" spans="6:15" x14ac:dyDescent="0.25">
      <c r="F21">
        <v>305</v>
      </c>
      <c r="G21" t="s">
        <v>72</v>
      </c>
    </row>
    <row r="30" spans="6:15" x14ac:dyDescent="0.25">
      <c r="J30">
        <v>588.5</v>
      </c>
      <c r="K30" t="s">
        <v>69</v>
      </c>
    </row>
    <row r="36" spans="10:11" x14ac:dyDescent="0.25">
      <c r="J36">
        <v>203.01</v>
      </c>
      <c r="K36" t="s">
        <v>50</v>
      </c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topLeftCell="B36" zoomScale="115" zoomScaleNormal="115" workbookViewId="0">
      <selection activeCell="E51" sqref="E51"/>
    </sheetView>
  </sheetViews>
  <sheetFormatPr defaultRowHeight="15" x14ac:dyDescent="0.25"/>
  <cols>
    <col min="1" max="1" width="13.28515625" customWidth="1"/>
    <col min="2" max="2" width="24" customWidth="1"/>
    <col min="3" max="3" width="31.5703125" customWidth="1"/>
    <col min="4" max="4" width="13.28515625" customWidth="1"/>
    <col min="5" max="5" width="10.5703125" customWidth="1"/>
    <col min="7" max="7" width="24.85546875" customWidth="1"/>
  </cols>
  <sheetData>
    <row r="1" spans="1:7" x14ac:dyDescent="0.25">
      <c r="A1" s="95" t="s">
        <v>68</v>
      </c>
      <c r="B1" s="95"/>
      <c r="C1" s="95"/>
      <c r="D1" s="95"/>
      <c r="E1" s="95"/>
    </row>
    <row r="2" spans="1:7" x14ac:dyDescent="0.25">
      <c r="A2" s="45" t="s">
        <v>0</v>
      </c>
      <c r="B2" s="46" t="s">
        <v>1</v>
      </c>
      <c r="C2" s="12" t="s">
        <v>2</v>
      </c>
      <c r="D2" s="13" t="s">
        <v>3</v>
      </c>
      <c r="E2" s="47" t="s">
        <v>4</v>
      </c>
      <c r="F2" t="s">
        <v>96</v>
      </c>
      <c r="G2" t="s">
        <v>2</v>
      </c>
    </row>
    <row r="3" spans="1:7" x14ac:dyDescent="0.25">
      <c r="A3" s="5">
        <v>43185</v>
      </c>
      <c r="B3" s="6" t="s">
        <v>35</v>
      </c>
      <c r="C3" s="6" t="s">
        <v>81</v>
      </c>
      <c r="D3" s="8" t="s">
        <v>8</v>
      </c>
      <c r="E3" s="2">
        <v>350</v>
      </c>
    </row>
    <row r="4" spans="1:7" x14ac:dyDescent="0.25">
      <c r="A4" s="5">
        <v>43577</v>
      </c>
      <c r="B4" s="6" t="s">
        <v>35</v>
      </c>
      <c r="C4" s="6" t="s">
        <v>59</v>
      </c>
      <c r="D4" s="8" t="s">
        <v>8</v>
      </c>
      <c r="E4" s="2">
        <v>350</v>
      </c>
      <c r="F4" s="6">
        <v>350</v>
      </c>
      <c r="G4" s="6" t="s">
        <v>59</v>
      </c>
    </row>
    <row r="5" spans="1:7" x14ac:dyDescent="0.25">
      <c r="A5" s="5">
        <v>43129</v>
      </c>
      <c r="B5" s="6" t="s">
        <v>31</v>
      </c>
      <c r="C5" s="8" t="s">
        <v>64</v>
      </c>
      <c r="D5" s="8" t="s">
        <v>8</v>
      </c>
      <c r="E5" s="62">
        <v>170</v>
      </c>
      <c r="F5" s="6"/>
      <c r="G5" s="6"/>
    </row>
    <row r="6" spans="1:7" x14ac:dyDescent="0.25">
      <c r="A6" s="5">
        <v>43619</v>
      </c>
      <c r="B6" s="6" t="s">
        <v>31</v>
      </c>
      <c r="C6" s="6" t="s">
        <v>64</v>
      </c>
      <c r="D6" s="8" t="s">
        <v>8</v>
      </c>
      <c r="E6" s="63">
        <v>189.5</v>
      </c>
      <c r="F6" s="61">
        <f>SUM(E5:E7)/3</f>
        <v>190.08333333333334</v>
      </c>
      <c r="G6" s="6" t="s">
        <v>64</v>
      </c>
    </row>
    <row r="7" spans="1:7" x14ac:dyDescent="0.25">
      <c r="A7" s="5">
        <v>43843</v>
      </c>
      <c r="B7" s="6" t="s">
        <v>31</v>
      </c>
      <c r="C7" s="6" t="s">
        <v>64</v>
      </c>
      <c r="D7" s="6" t="s">
        <v>8</v>
      </c>
      <c r="E7" s="53">
        <v>210.75</v>
      </c>
      <c r="F7" s="6"/>
      <c r="G7" s="6"/>
    </row>
    <row r="8" spans="1:7" x14ac:dyDescent="0.25">
      <c r="A8" s="9">
        <v>43857</v>
      </c>
      <c r="B8" s="8" t="s">
        <v>21</v>
      </c>
      <c r="C8" s="8" t="s">
        <v>84</v>
      </c>
      <c r="D8" s="8" t="s">
        <v>8</v>
      </c>
      <c r="E8" s="10">
        <v>1450</v>
      </c>
      <c r="F8" s="6"/>
      <c r="G8" s="6"/>
    </row>
    <row r="9" spans="1:7" x14ac:dyDescent="0.25">
      <c r="A9" s="5">
        <v>43031</v>
      </c>
      <c r="B9" s="6" t="s">
        <v>37</v>
      </c>
      <c r="C9" s="8" t="s">
        <v>79</v>
      </c>
      <c r="D9" s="8" t="s">
        <v>8</v>
      </c>
      <c r="E9" s="18">
        <v>460</v>
      </c>
      <c r="F9" s="6"/>
      <c r="G9" s="6"/>
    </row>
    <row r="10" spans="1:7" x14ac:dyDescent="0.25">
      <c r="A10" s="5">
        <v>43157</v>
      </c>
      <c r="B10" s="6" t="s">
        <v>36</v>
      </c>
      <c r="C10" s="6" t="s">
        <v>55</v>
      </c>
      <c r="D10" s="8" t="s">
        <v>8</v>
      </c>
      <c r="E10" s="18">
        <v>439.32</v>
      </c>
    </row>
    <row r="11" spans="1:7" x14ac:dyDescent="0.25">
      <c r="A11" s="5">
        <v>43157</v>
      </c>
      <c r="B11" s="6" t="s">
        <v>36</v>
      </c>
      <c r="C11" s="6" t="s">
        <v>55</v>
      </c>
      <c r="D11" s="8" t="s">
        <v>8</v>
      </c>
      <c r="E11" s="2">
        <v>448.13</v>
      </c>
    </row>
    <row r="12" spans="1:7" x14ac:dyDescent="0.25">
      <c r="A12" s="5">
        <v>43157</v>
      </c>
      <c r="B12" s="6" t="s">
        <v>36</v>
      </c>
      <c r="C12" s="6" t="s">
        <v>55</v>
      </c>
      <c r="D12" s="8" t="s">
        <v>8</v>
      </c>
      <c r="E12" s="2">
        <v>2200</v>
      </c>
    </row>
    <row r="13" spans="1:7" x14ac:dyDescent="0.25">
      <c r="A13" s="16">
        <v>43661</v>
      </c>
      <c r="B13" s="3" t="s">
        <v>93</v>
      </c>
      <c r="C13" s="6" t="s">
        <v>83</v>
      </c>
      <c r="D13" s="6" t="s">
        <v>8</v>
      </c>
      <c r="E13" s="64">
        <v>69</v>
      </c>
    </row>
    <row r="14" spans="1:7" x14ac:dyDescent="0.25">
      <c r="A14" s="5">
        <v>43745</v>
      </c>
      <c r="B14" s="6" t="s">
        <v>94</v>
      </c>
      <c r="C14" s="6" t="s">
        <v>83</v>
      </c>
      <c r="D14" s="6" t="s">
        <v>8</v>
      </c>
      <c r="E14" s="53">
        <v>138</v>
      </c>
    </row>
    <row r="15" spans="1:7" x14ac:dyDescent="0.25">
      <c r="A15" s="5">
        <v>43843</v>
      </c>
      <c r="B15" s="6" t="s">
        <v>95</v>
      </c>
      <c r="C15" s="6" t="s">
        <v>83</v>
      </c>
      <c r="D15" s="6" t="s">
        <v>8</v>
      </c>
      <c r="E15" s="53">
        <v>144</v>
      </c>
    </row>
    <row r="16" spans="1:7" x14ac:dyDescent="0.25">
      <c r="A16" s="5">
        <v>42961</v>
      </c>
      <c r="B16" s="6" t="s">
        <v>26</v>
      </c>
      <c r="C16" s="8" t="s">
        <v>51</v>
      </c>
      <c r="D16" s="8" t="s">
        <v>8</v>
      </c>
      <c r="E16" s="2">
        <v>105</v>
      </c>
    </row>
    <row r="17" spans="1:7" x14ac:dyDescent="0.25">
      <c r="A17" s="5">
        <v>43115</v>
      </c>
      <c r="B17" s="6" t="s">
        <v>26</v>
      </c>
      <c r="C17" s="8" t="s">
        <v>51</v>
      </c>
      <c r="D17" s="8" t="s">
        <v>8</v>
      </c>
      <c r="E17" s="2">
        <v>400</v>
      </c>
    </row>
    <row r="18" spans="1:7" x14ac:dyDescent="0.25">
      <c r="A18" s="5">
        <v>43143</v>
      </c>
      <c r="B18" s="6" t="s">
        <v>26</v>
      </c>
      <c r="C18" s="8" t="s">
        <v>51</v>
      </c>
      <c r="D18" s="8" t="s">
        <v>8</v>
      </c>
      <c r="E18" s="2">
        <v>105</v>
      </c>
    </row>
    <row r="19" spans="1:7" x14ac:dyDescent="0.25">
      <c r="A19" s="5">
        <v>43255</v>
      </c>
      <c r="B19" s="6" t="s">
        <v>26</v>
      </c>
      <c r="C19" s="6" t="s">
        <v>51</v>
      </c>
      <c r="D19" s="8" t="s">
        <v>8</v>
      </c>
      <c r="E19" s="2">
        <v>290</v>
      </c>
      <c r="F19" s="48">
        <f>SUM(E16:E26)/3</f>
        <v>985.33333333333337</v>
      </c>
      <c r="G19" s="8" t="s">
        <v>51</v>
      </c>
    </row>
    <row r="20" spans="1:7" x14ac:dyDescent="0.25">
      <c r="A20" s="5">
        <v>43787</v>
      </c>
      <c r="B20" s="6" t="s">
        <v>58</v>
      </c>
      <c r="C20" s="6" t="s">
        <v>51</v>
      </c>
      <c r="D20" s="6" t="s">
        <v>8</v>
      </c>
      <c r="E20" s="4">
        <v>104</v>
      </c>
    </row>
    <row r="21" spans="1:7" x14ac:dyDescent="0.25">
      <c r="A21" s="5">
        <v>43843</v>
      </c>
      <c r="B21" s="6" t="s">
        <v>58</v>
      </c>
      <c r="C21" s="6" t="s">
        <v>51</v>
      </c>
      <c r="D21" s="6" t="s">
        <v>8</v>
      </c>
      <c r="E21" s="4">
        <v>104</v>
      </c>
    </row>
    <row r="22" spans="1:7" x14ac:dyDescent="0.25">
      <c r="A22" s="5">
        <v>43395</v>
      </c>
      <c r="B22" s="6" t="s">
        <v>5</v>
      </c>
      <c r="C22" s="6" t="s">
        <v>51</v>
      </c>
      <c r="D22" s="8" t="s">
        <v>8</v>
      </c>
      <c r="E22" s="2">
        <v>104</v>
      </c>
    </row>
    <row r="23" spans="1:7" x14ac:dyDescent="0.25">
      <c r="A23" s="5">
        <v>43521</v>
      </c>
      <c r="B23" s="6" t="s">
        <v>5</v>
      </c>
      <c r="C23" s="6" t="s">
        <v>51</v>
      </c>
      <c r="D23" s="8" t="s">
        <v>8</v>
      </c>
      <c r="E23" s="2">
        <v>392.5</v>
      </c>
    </row>
    <row r="24" spans="1:7" x14ac:dyDescent="0.25">
      <c r="A24" s="5">
        <v>43535</v>
      </c>
      <c r="B24" s="6" t="s">
        <v>5</v>
      </c>
      <c r="C24" s="6" t="s">
        <v>51</v>
      </c>
      <c r="D24" s="8" t="s">
        <v>8</v>
      </c>
      <c r="E24" s="2">
        <v>352</v>
      </c>
    </row>
    <row r="25" spans="1:7" x14ac:dyDescent="0.25">
      <c r="A25" s="5">
        <v>43577</v>
      </c>
      <c r="B25" s="6" t="s">
        <v>5</v>
      </c>
      <c r="C25" s="6" t="s">
        <v>51</v>
      </c>
      <c r="D25" s="8" t="s">
        <v>8</v>
      </c>
      <c r="E25" s="2">
        <v>549.5</v>
      </c>
    </row>
    <row r="26" spans="1:7" x14ac:dyDescent="0.25">
      <c r="A26" s="19">
        <v>43843</v>
      </c>
      <c r="B26" s="20" t="s">
        <v>5</v>
      </c>
      <c r="C26" s="8" t="s">
        <v>51</v>
      </c>
      <c r="D26" s="8" t="s">
        <v>8</v>
      </c>
      <c r="E26" s="21">
        <v>450</v>
      </c>
    </row>
    <row r="27" spans="1:7" x14ac:dyDescent="0.25">
      <c r="A27" s="5">
        <v>42975</v>
      </c>
      <c r="B27" s="6" t="s">
        <v>24</v>
      </c>
      <c r="C27" s="8" t="s">
        <v>69</v>
      </c>
      <c r="D27" s="8" t="s">
        <v>8</v>
      </c>
      <c r="E27" s="63">
        <v>300</v>
      </c>
    </row>
    <row r="28" spans="1:7" x14ac:dyDescent="0.25">
      <c r="A28" s="5">
        <v>43003</v>
      </c>
      <c r="B28" s="6" t="s">
        <v>24</v>
      </c>
      <c r="C28" s="8" t="s">
        <v>69</v>
      </c>
      <c r="D28" s="8" t="s">
        <v>8</v>
      </c>
      <c r="E28" s="63">
        <v>300</v>
      </c>
    </row>
    <row r="29" spans="1:7" x14ac:dyDescent="0.25">
      <c r="A29" s="5">
        <v>43255</v>
      </c>
      <c r="B29" s="6" t="s">
        <v>24</v>
      </c>
      <c r="C29" s="6" t="s">
        <v>69</v>
      </c>
      <c r="D29" s="8" t="s">
        <v>8</v>
      </c>
      <c r="E29" s="63">
        <v>199</v>
      </c>
    </row>
    <row r="30" spans="1:7" x14ac:dyDescent="0.25">
      <c r="A30" s="5">
        <v>43282</v>
      </c>
      <c r="B30" s="6" t="s">
        <v>48</v>
      </c>
      <c r="C30" s="6" t="s">
        <v>69</v>
      </c>
      <c r="D30" s="8" t="s">
        <v>8</v>
      </c>
      <c r="E30" s="63">
        <v>300</v>
      </c>
      <c r="F30" s="48">
        <f>SUM(E27:E33)/3</f>
        <v>588.5</v>
      </c>
      <c r="G30" s="6" t="s">
        <v>69</v>
      </c>
    </row>
    <row r="31" spans="1:7" x14ac:dyDescent="0.25">
      <c r="A31" s="5">
        <v>43619</v>
      </c>
      <c r="B31" s="6" t="s">
        <v>48</v>
      </c>
      <c r="C31" s="6" t="s">
        <v>69</v>
      </c>
      <c r="D31" s="8" t="s">
        <v>8</v>
      </c>
      <c r="E31" s="63">
        <v>135.5</v>
      </c>
    </row>
    <row r="32" spans="1:7" x14ac:dyDescent="0.25">
      <c r="A32" s="9">
        <v>43619</v>
      </c>
      <c r="B32" s="8" t="s">
        <v>48</v>
      </c>
      <c r="C32" s="8" t="s">
        <v>69</v>
      </c>
      <c r="D32" s="8" t="s">
        <v>8</v>
      </c>
      <c r="E32" s="65">
        <v>207</v>
      </c>
    </row>
    <row r="33" spans="1:7" x14ac:dyDescent="0.25">
      <c r="A33" s="5">
        <v>43647</v>
      </c>
      <c r="B33" s="6" t="s">
        <v>92</v>
      </c>
      <c r="C33" s="6" t="s">
        <v>69</v>
      </c>
      <c r="D33" s="6" t="s">
        <v>8</v>
      </c>
      <c r="E33" s="53">
        <v>324</v>
      </c>
    </row>
    <row r="34" spans="1:7" x14ac:dyDescent="0.25">
      <c r="A34" s="9">
        <v>43787</v>
      </c>
      <c r="B34" s="8" t="s">
        <v>16</v>
      </c>
      <c r="C34" s="8" t="s">
        <v>17</v>
      </c>
      <c r="D34" s="8" t="s">
        <v>8</v>
      </c>
      <c r="E34" s="10">
        <v>412.5</v>
      </c>
    </row>
    <row r="35" spans="1:7" x14ac:dyDescent="0.25">
      <c r="A35" s="5">
        <v>43395</v>
      </c>
      <c r="B35" s="6" t="s">
        <v>49</v>
      </c>
      <c r="C35" s="6" t="s">
        <v>50</v>
      </c>
      <c r="D35" s="8" t="s">
        <v>8</v>
      </c>
      <c r="E35" s="2">
        <v>245.02</v>
      </c>
    </row>
    <row r="36" spans="1:7" x14ac:dyDescent="0.25">
      <c r="A36" s="19">
        <v>43872</v>
      </c>
      <c r="B36" s="20" t="s">
        <v>49</v>
      </c>
      <c r="C36" s="8" t="s">
        <v>50</v>
      </c>
      <c r="D36" s="8" t="s">
        <v>8</v>
      </c>
      <c r="E36" s="21">
        <v>161</v>
      </c>
      <c r="F36" s="48">
        <f>SUM(E35:E36)/2</f>
        <v>203.01</v>
      </c>
      <c r="G36" s="8" t="s">
        <v>50</v>
      </c>
    </row>
    <row r="37" spans="1:7" x14ac:dyDescent="0.25">
      <c r="A37" s="5">
        <v>43745</v>
      </c>
      <c r="B37" s="6" t="s">
        <v>39</v>
      </c>
      <c r="C37" s="6" t="s">
        <v>72</v>
      </c>
      <c r="D37" s="6" t="s">
        <v>8</v>
      </c>
      <c r="E37" s="53">
        <v>100</v>
      </c>
    </row>
    <row r="38" spans="1:7" x14ac:dyDescent="0.25">
      <c r="A38" s="5">
        <v>43157</v>
      </c>
      <c r="B38" s="6" t="s">
        <v>25</v>
      </c>
      <c r="C38" s="8" t="s">
        <v>80</v>
      </c>
      <c r="D38" s="8" t="s">
        <v>8</v>
      </c>
      <c r="E38" s="2">
        <v>332.51</v>
      </c>
    </row>
    <row r="39" spans="1:7" x14ac:dyDescent="0.25">
      <c r="A39" s="5">
        <v>43101</v>
      </c>
      <c r="B39" s="6" t="s">
        <v>32</v>
      </c>
      <c r="C39" s="8" t="s">
        <v>73</v>
      </c>
      <c r="D39" s="8" t="s">
        <v>8</v>
      </c>
      <c r="E39" s="63">
        <v>212.4</v>
      </c>
    </row>
    <row r="40" spans="1:7" x14ac:dyDescent="0.25">
      <c r="A40" s="5">
        <v>43017</v>
      </c>
      <c r="B40" s="6" t="s">
        <v>33</v>
      </c>
      <c r="C40" s="8" t="s">
        <v>78</v>
      </c>
      <c r="D40" s="8" t="s">
        <v>8</v>
      </c>
      <c r="E40" s="2">
        <v>225</v>
      </c>
    </row>
    <row r="41" spans="1:7" x14ac:dyDescent="0.25">
      <c r="A41" s="5">
        <v>43157</v>
      </c>
      <c r="B41" s="6" t="s">
        <v>33</v>
      </c>
      <c r="C41" s="6" t="s">
        <v>67</v>
      </c>
      <c r="D41" s="8" t="s">
        <v>8</v>
      </c>
      <c r="E41" s="2">
        <v>1000</v>
      </c>
    </row>
    <row r="42" spans="1:7" x14ac:dyDescent="0.25">
      <c r="A42" s="5">
        <v>43185</v>
      </c>
      <c r="B42" s="6" t="s">
        <v>33</v>
      </c>
      <c r="C42" s="6" t="s">
        <v>67</v>
      </c>
      <c r="D42" s="8" t="s">
        <v>8</v>
      </c>
      <c r="E42" s="2">
        <v>1100</v>
      </c>
    </row>
    <row r="43" spans="1:7" x14ac:dyDescent="0.25">
      <c r="A43" s="5">
        <v>43269</v>
      </c>
      <c r="B43" s="6" t="s">
        <v>33</v>
      </c>
      <c r="C43" s="6" t="s">
        <v>73</v>
      </c>
      <c r="D43" s="8" t="s">
        <v>8</v>
      </c>
      <c r="E43" s="2">
        <v>900</v>
      </c>
    </row>
    <row r="44" spans="1:7" x14ac:dyDescent="0.25">
      <c r="A44" s="5">
        <v>43437</v>
      </c>
      <c r="B44" s="6" t="s">
        <v>12</v>
      </c>
      <c r="C44" s="6" t="s">
        <v>52</v>
      </c>
      <c r="D44" s="8" t="s">
        <v>8</v>
      </c>
      <c r="E44" s="2">
        <v>302.83999999999997</v>
      </c>
    </row>
    <row r="45" spans="1:7" x14ac:dyDescent="0.25">
      <c r="A45" s="5">
        <v>42961</v>
      </c>
      <c r="B45" s="6" t="s">
        <v>34</v>
      </c>
      <c r="C45" s="8" t="s">
        <v>70</v>
      </c>
      <c r="D45" s="8" t="s">
        <v>8</v>
      </c>
      <c r="E45" s="2">
        <v>250</v>
      </c>
    </row>
    <row r="46" spans="1:7" x14ac:dyDescent="0.25">
      <c r="A46" s="5">
        <v>43269</v>
      </c>
      <c r="B46" s="6" t="s">
        <v>30</v>
      </c>
      <c r="C46" s="6" t="s">
        <v>82</v>
      </c>
      <c r="D46" s="8" t="s">
        <v>8</v>
      </c>
      <c r="E46" s="2">
        <v>113</v>
      </c>
    </row>
    <row r="47" spans="1:7" x14ac:dyDescent="0.25">
      <c r="A47" s="5">
        <v>43269</v>
      </c>
      <c r="B47" s="6" t="s">
        <v>30</v>
      </c>
      <c r="C47" s="6" t="s">
        <v>82</v>
      </c>
      <c r="D47" s="8" t="s">
        <v>8</v>
      </c>
      <c r="E47" s="2">
        <v>273.20999999999998</v>
      </c>
    </row>
    <row r="48" spans="1:7" x14ac:dyDescent="0.25">
      <c r="A48" s="9"/>
      <c r="B48" s="8"/>
      <c r="C48" s="8"/>
      <c r="D48" s="25" t="s">
        <v>89</v>
      </c>
      <c r="E48" s="27">
        <f>SUM(E3:E47)</f>
        <v>16967.68</v>
      </c>
    </row>
    <row r="49" spans="4:5" ht="30" x14ac:dyDescent="0.25">
      <c r="D49" s="57" t="s">
        <v>105</v>
      </c>
      <c r="E49" s="66">
        <f>SUM(E39,E37,E33,E27:E32,E13:E15,E5:E7)</f>
        <v>2999.15</v>
      </c>
    </row>
    <row r="50" spans="4:5" ht="30" x14ac:dyDescent="0.25">
      <c r="D50" s="59" t="s">
        <v>108</v>
      </c>
      <c r="E50" s="49">
        <f>E48-E49</f>
        <v>13968.53</v>
      </c>
    </row>
  </sheetData>
  <sortState ref="A2:E48">
    <sortCondition ref="B3:B48"/>
  </sortState>
  <mergeCells count="1">
    <mergeCell ref="A1:E1"/>
  </mergeCells>
  <printOptions gridLines="1"/>
  <pageMargins left="0.7" right="0.7" top="0.75" bottom="0.75" header="0.3" footer="0.3"/>
  <pageSetup scale="97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9" workbookViewId="0">
      <selection activeCell="E44" sqref="E44"/>
    </sheetView>
  </sheetViews>
  <sheetFormatPr defaultRowHeight="15" x14ac:dyDescent="0.25"/>
  <cols>
    <col min="1" max="1" width="10.5703125" customWidth="1"/>
    <col min="2" max="2" width="23.28515625" customWidth="1"/>
    <col min="3" max="3" width="31.140625" customWidth="1"/>
    <col min="4" max="4" width="17" customWidth="1"/>
    <col min="5" max="5" width="10.5703125" customWidth="1"/>
    <col min="6" max="6" width="10.140625" bestFit="1" customWidth="1"/>
    <col min="7" max="7" width="30.7109375" customWidth="1"/>
  </cols>
  <sheetData>
    <row r="1" spans="1:7" x14ac:dyDescent="0.25">
      <c r="A1" s="95" t="s">
        <v>68</v>
      </c>
      <c r="B1" s="95"/>
      <c r="C1" s="95"/>
      <c r="D1" s="95"/>
      <c r="E1" s="95"/>
    </row>
    <row r="2" spans="1:7" x14ac:dyDescent="0.25">
      <c r="A2" s="11" t="s">
        <v>0</v>
      </c>
      <c r="B2" s="12" t="s">
        <v>1</v>
      </c>
      <c r="C2" s="12" t="s">
        <v>2</v>
      </c>
      <c r="D2" s="13" t="s">
        <v>3</v>
      </c>
      <c r="E2" s="14" t="s">
        <v>4</v>
      </c>
      <c r="F2" t="s">
        <v>97</v>
      </c>
      <c r="G2" t="s">
        <v>99</v>
      </c>
    </row>
    <row r="3" spans="1:7" x14ac:dyDescent="0.25">
      <c r="A3" s="5">
        <v>43031</v>
      </c>
      <c r="B3" s="6" t="s">
        <v>28</v>
      </c>
      <c r="C3" s="6" t="s">
        <v>87</v>
      </c>
      <c r="D3" s="8" t="s">
        <v>6</v>
      </c>
      <c r="E3" s="2">
        <v>360</v>
      </c>
    </row>
    <row r="4" spans="1:7" x14ac:dyDescent="0.25">
      <c r="A4" s="5">
        <v>42961</v>
      </c>
      <c r="B4" s="6" t="s">
        <v>26</v>
      </c>
      <c r="C4" s="8" t="s">
        <v>51</v>
      </c>
      <c r="D4" s="8" t="s">
        <v>6</v>
      </c>
      <c r="E4" s="2">
        <v>105</v>
      </c>
    </row>
    <row r="5" spans="1:7" x14ac:dyDescent="0.25">
      <c r="A5" s="22">
        <v>42975</v>
      </c>
      <c r="B5" s="23" t="s">
        <v>26</v>
      </c>
      <c r="C5" s="6" t="s">
        <v>51</v>
      </c>
      <c r="D5" s="8" t="s">
        <v>6</v>
      </c>
      <c r="E5" s="24">
        <v>389</v>
      </c>
      <c r="F5" s="48">
        <f>SUM(E4:E21)/3</f>
        <v>1843.6666666666667</v>
      </c>
      <c r="G5" s="6" t="s">
        <v>51</v>
      </c>
    </row>
    <row r="6" spans="1:7" x14ac:dyDescent="0.25">
      <c r="A6" s="5">
        <v>43045</v>
      </c>
      <c r="B6" s="6" t="s">
        <v>26</v>
      </c>
      <c r="C6" s="6" t="s">
        <v>51</v>
      </c>
      <c r="D6" s="8" t="s">
        <v>6</v>
      </c>
      <c r="E6" s="2">
        <v>105</v>
      </c>
    </row>
    <row r="7" spans="1:7" x14ac:dyDescent="0.25">
      <c r="A7" s="5">
        <v>43087</v>
      </c>
      <c r="B7" s="6" t="s">
        <v>26</v>
      </c>
      <c r="C7" s="6" t="s">
        <v>51</v>
      </c>
      <c r="D7" s="8" t="s">
        <v>6</v>
      </c>
      <c r="E7" s="2">
        <v>471</v>
      </c>
    </row>
    <row r="8" spans="1:7" x14ac:dyDescent="0.25">
      <c r="A8" s="5">
        <v>43129</v>
      </c>
      <c r="B8" s="6" t="s">
        <v>26</v>
      </c>
      <c r="C8" s="6" t="s">
        <v>51</v>
      </c>
      <c r="D8" s="8" t="s">
        <v>6</v>
      </c>
      <c r="E8" s="2">
        <v>400</v>
      </c>
    </row>
    <row r="9" spans="1:7" x14ac:dyDescent="0.25">
      <c r="A9" s="5">
        <v>43255</v>
      </c>
      <c r="B9" s="6" t="s">
        <v>26</v>
      </c>
      <c r="C9" s="6" t="s">
        <v>51</v>
      </c>
      <c r="D9" s="8" t="s">
        <v>6</v>
      </c>
      <c r="E9" s="2">
        <v>490</v>
      </c>
    </row>
    <row r="10" spans="1:7" x14ac:dyDescent="0.25">
      <c r="A10" s="16">
        <v>43269</v>
      </c>
      <c r="B10" s="3" t="s">
        <v>26</v>
      </c>
      <c r="C10" s="6" t="s">
        <v>51</v>
      </c>
      <c r="D10" s="8" t="s">
        <v>6</v>
      </c>
      <c r="E10" s="18">
        <v>105</v>
      </c>
    </row>
    <row r="11" spans="1:7" x14ac:dyDescent="0.25">
      <c r="A11" s="5">
        <v>43717</v>
      </c>
      <c r="B11" s="6" t="s">
        <v>58</v>
      </c>
      <c r="C11" s="6" t="s">
        <v>51</v>
      </c>
      <c r="D11" s="6" t="s">
        <v>6</v>
      </c>
      <c r="E11" s="4">
        <v>104</v>
      </c>
    </row>
    <row r="12" spans="1:7" x14ac:dyDescent="0.25">
      <c r="A12" s="5">
        <v>43787</v>
      </c>
      <c r="B12" s="6" t="s">
        <v>58</v>
      </c>
      <c r="C12" s="6" t="s">
        <v>51</v>
      </c>
      <c r="D12" s="6" t="s">
        <v>6</v>
      </c>
      <c r="E12" s="4">
        <v>104</v>
      </c>
    </row>
    <row r="13" spans="1:7" x14ac:dyDescent="0.25">
      <c r="A13" s="5">
        <v>43843</v>
      </c>
      <c r="B13" s="6" t="s">
        <v>58</v>
      </c>
      <c r="C13" s="6" t="s">
        <v>51</v>
      </c>
      <c r="D13" s="6" t="s">
        <v>6</v>
      </c>
      <c r="E13" s="4">
        <v>104</v>
      </c>
      <c r="F13" s="48">
        <f>SUM(E22:E29)/3</f>
        <v>751.83333333333337</v>
      </c>
      <c r="G13" s="8" t="s">
        <v>69</v>
      </c>
    </row>
    <row r="14" spans="1:7" x14ac:dyDescent="0.25">
      <c r="A14" s="16">
        <v>43395</v>
      </c>
      <c r="B14" s="3" t="s">
        <v>5</v>
      </c>
      <c r="C14" s="6" t="s">
        <v>51</v>
      </c>
      <c r="D14" s="8" t="s">
        <v>6</v>
      </c>
      <c r="E14" s="18">
        <v>104</v>
      </c>
    </row>
    <row r="15" spans="1:7" x14ac:dyDescent="0.25">
      <c r="A15" s="16">
        <v>43493</v>
      </c>
      <c r="B15" s="3" t="s">
        <v>5</v>
      </c>
      <c r="C15" s="6" t="s">
        <v>51</v>
      </c>
      <c r="D15" s="8" t="s">
        <v>6</v>
      </c>
      <c r="E15" s="18">
        <v>450</v>
      </c>
    </row>
    <row r="16" spans="1:7" x14ac:dyDescent="0.25">
      <c r="A16" s="16">
        <v>43591</v>
      </c>
      <c r="B16" s="3" t="s">
        <v>5</v>
      </c>
      <c r="C16" s="6" t="s">
        <v>51</v>
      </c>
      <c r="D16" s="8" t="s">
        <v>6</v>
      </c>
      <c r="E16" s="18">
        <v>489</v>
      </c>
    </row>
    <row r="17" spans="1:7" x14ac:dyDescent="0.25">
      <c r="A17" s="16">
        <v>43633</v>
      </c>
      <c r="B17" s="3" t="s">
        <v>5</v>
      </c>
      <c r="C17" s="6" t="s">
        <v>51</v>
      </c>
      <c r="D17" s="8" t="s">
        <v>6</v>
      </c>
      <c r="E17" s="18">
        <v>104</v>
      </c>
    </row>
    <row r="18" spans="1:7" x14ac:dyDescent="0.25">
      <c r="A18" s="16">
        <v>43646</v>
      </c>
      <c r="B18" s="3" t="s">
        <v>5</v>
      </c>
      <c r="C18" s="6" t="s">
        <v>51</v>
      </c>
      <c r="D18" s="8" t="s">
        <v>6</v>
      </c>
      <c r="E18" s="18">
        <v>104</v>
      </c>
    </row>
    <row r="19" spans="1:7" x14ac:dyDescent="0.25">
      <c r="A19" s="16">
        <v>43646</v>
      </c>
      <c r="B19" s="3" t="s">
        <v>5</v>
      </c>
      <c r="C19" s="6" t="s">
        <v>51</v>
      </c>
      <c r="D19" s="8" t="s">
        <v>6</v>
      </c>
      <c r="E19" s="18">
        <v>104</v>
      </c>
    </row>
    <row r="20" spans="1:7" x14ac:dyDescent="0.25">
      <c r="A20" s="9">
        <v>43675</v>
      </c>
      <c r="B20" s="8" t="s">
        <v>5</v>
      </c>
      <c r="C20" s="8" t="s">
        <v>51</v>
      </c>
      <c r="D20" s="8" t="s">
        <v>6</v>
      </c>
      <c r="E20" s="1">
        <v>1349</v>
      </c>
    </row>
    <row r="21" spans="1:7" x14ac:dyDescent="0.25">
      <c r="A21" s="9">
        <v>43843</v>
      </c>
      <c r="B21" s="8" t="s">
        <v>5</v>
      </c>
      <c r="C21" s="8" t="s">
        <v>51</v>
      </c>
      <c r="D21" s="8" t="s">
        <v>6</v>
      </c>
      <c r="E21" s="1">
        <v>450</v>
      </c>
      <c r="F21" s="48">
        <f>SUM(E30:E34)/3</f>
        <v>1171.4633333333334</v>
      </c>
      <c r="G21" s="6" t="s">
        <v>53</v>
      </c>
    </row>
    <row r="22" spans="1:7" x14ac:dyDescent="0.25">
      <c r="A22" s="5">
        <v>43003</v>
      </c>
      <c r="B22" s="6" t="s">
        <v>24</v>
      </c>
      <c r="C22" s="6" t="s">
        <v>69</v>
      </c>
      <c r="D22" s="8" t="s">
        <v>6</v>
      </c>
      <c r="E22" s="63">
        <v>300</v>
      </c>
    </row>
    <row r="23" spans="1:7" x14ac:dyDescent="0.25">
      <c r="A23" s="5">
        <v>43255</v>
      </c>
      <c r="B23" s="6" t="s">
        <v>24</v>
      </c>
      <c r="C23" s="6" t="s">
        <v>69</v>
      </c>
      <c r="D23" s="8" t="s">
        <v>6</v>
      </c>
      <c r="E23" s="63">
        <v>215</v>
      </c>
    </row>
    <row r="24" spans="1:7" x14ac:dyDescent="0.25">
      <c r="A24" s="5">
        <v>42947</v>
      </c>
      <c r="B24" s="6" t="s">
        <v>48</v>
      </c>
      <c r="C24" s="8" t="s">
        <v>69</v>
      </c>
      <c r="D24" s="8" t="s">
        <v>6</v>
      </c>
      <c r="E24" s="63">
        <v>100</v>
      </c>
    </row>
    <row r="25" spans="1:7" x14ac:dyDescent="0.25">
      <c r="A25" s="16">
        <v>43282</v>
      </c>
      <c r="B25" s="3" t="s">
        <v>48</v>
      </c>
      <c r="C25" s="6" t="s">
        <v>69</v>
      </c>
      <c r="D25" s="8" t="s">
        <v>6</v>
      </c>
      <c r="E25" s="62">
        <v>300</v>
      </c>
    </row>
    <row r="26" spans="1:7" x14ac:dyDescent="0.25">
      <c r="A26" s="16">
        <v>43646</v>
      </c>
      <c r="B26" s="3" t="s">
        <v>48</v>
      </c>
      <c r="C26" s="6" t="s">
        <v>69</v>
      </c>
      <c r="D26" s="8" t="s">
        <v>6</v>
      </c>
      <c r="E26" s="62">
        <v>224</v>
      </c>
    </row>
    <row r="27" spans="1:7" x14ac:dyDescent="0.25">
      <c r="A27" s="16">
        <v>43646</v>
      </c>
      <c r="B27" s="3" t="s">
        <v>48</v>
      </c>
      <c r="C27" s="6" t="s">
        <v>69</v>
      </c>
      <c r="D27" s="8" t="s">
        <v>6</v>
      </c>
      <c r="E27" s="62">
        <v>230</v>
      </c>
    </row>
    <row r="28" spans="1:7" x14ac:dyDescent="0.25">
      <c r="A28" s="22">
        <v>43647</v>
      </c>
      <c r="B28" s="23" t="s">
        <v>48</v>
      </c>
      <c r="C28" s="6" t="s">
        <v>69</v>
      </c>
      <c r="D28" s="6" t="s">
        <v>6</v>
      </c>
      <c r="E28" s="67">
        <v>324</v>
      </c>
    </row>
    <row r="29" spans="1:7" x14ac:dyDescent="0.25">
      <c r="A29" s="5">
        <v>43675</v>
      </c>
      <c r="B29" s="6" t="s">
        <v>48</v>
      </c>
      <c r="C29" s="6" t="s">
        <v>69</v>
      </c>
      <c r="D29" s="6" t="s">
        <v>6</v>
      </c>
      <c r="E29" s="53">
        <v>562.5</v>
      </c>
    </row>
    <row r="30" spans="1:7" x14ac:dyDescent="0.25">
      <c r="A30" s="16">
        <v>43395</v>
      </c>
      <c r="B30" s="3" t="s">
        <v>49</v>
      </c>
      <c r="C30" s="6" t="s">
        <v>53</v>
      </c>
      <c r="D30" s="8" t="s">
        <v>6</v>
      </c>
      <c r="E30" s="18">
        <v>150.5</v>
      </c>
    </row>
    <row r="31" spans="1:7" x14ac:dyDescent="0.25">
      <c r="A31" s="16">
        <v>43549</v>
      </c>
      <c r="B31" s="3" t="s">
        <v>49</v>
      </c>
      <c r="C31" s="6" t="s">
        <v>53</v>
      </c>
      <c r="D31" s="8" t="s">
        <v>6</v>
      </c>
      <c r="E31" s="18">
        <v>307.62</v>
      </c>
    </row>
    <row r="32" spans="1:7" x14ac:dyDescent="0.25">
      <c r="A32" s="16">
        <v>43615</v>
      </c>
      <c r="B32" s="3" t="s">
        <v>49</v>
      </c>
      <c r="C32" s="6" t="s">
        <v>53</v>
      </c>
      <c r="D32" s="8" t="s">
        <v>6</v>
      </c>
      <c r="E32" s="18">
        <v>2629.17</v>
      </c>
    </row>
    <row r="33" spans="1:5" x14ac:dyDescent="0.25">
      <c r="A33" s="5">
        <v>43857</v>
      </c>
      <c r="B33" s="6" t="s">
        <v>65</v>
      </c>
      <c r="C33" s="6" t="s">
        <v>53</v>
      </c>
      <c r="D33" s="6" t="s">
        <v>6</v>
      </c>
      <c r="E33" s="4">
        <v>256.12</v>
      </c>
    </row>
    <row r="34" spans="1:5" x14ac:dyDescent="0.25">
      <c r="A34" s="9">
        <v>43872</v>
      </c>
      <c r="B34" s="8" t="s">
        <v>49</v>
      </c>
      <c r="C34" s="8" t="s">
        <v>53</v>
      </c>
      <c r="D34" s="8" t="s">
        <v>6</v>
      </c>
      <c r="E34" s="1">
        <v>170.98</v>
      </c>
    </row>
    <row r="35" spans="1:5" x14ac:dyDescent="0.25">
      <c r="A35" s="5">
        <v>43843</v>
      </c>
      <c r="B35" s="6" t="s">
        <v>60</v>
      </c>
      <c r="C35" s="6" t="s">
        <v>61</v>
      </c>
      <c r="D35" s="6" t="s">
        <v>6</v>
      </c>
      <c r="E35" s="53">
        <v>120</v>
      </c>
    </row>
    <row r="36" spans="1:5" x14ac:dyDescent="0.25">
      <c r="A36" s="5">
        <v>43157</v>
      </c>
      <c r="B36" s="6" t="s">
        <v>25</v>
      </c>
      <c r="C36" s="6" t="s">
        <v>29</v>
      </c>
      <c r="D36" s="8" t="s">
        <v>6</v>
      </c>
      <c r="E36" s="2">
        <v>100</v>
      </c>
    </row>
    <row r="37" spans="1:5" x14ac:dyDescent="0.25">
      <c r="A37" s="16">
        <v>43521</v>
      </c>
      <c r="B37" s="3" t="s">
        <v>54</v>
      </c>
      <c r="C37" s="6" t="s">
        <v>73</v>
      </c>
      <c r="D37" s="8" t="s">
        <v>6</v>
      </c>
      <c r="E37" s="62">
        <v>432.1</v>
      </c>
    </row>
    <row r="38" spans="1:5" x14ac:dyDescent="0.25">
      <c r="A38" s="5">
        <v>43017</v>
      </c>
      <c r="B38" s="6" t="s">
        <v>27</v>
      </c>
      <c r="C38" s="6" t="s">
        <v>86</v>
      </c>
      <c r="D38" s="8" t="s">
        <v>6</v>
      </c>
      <c r="E38" s="2">
        <v>225</v>
      </c>
    </row>
    <row r="39" spans="1:5" ht="30" x14ac:dyDescent="0.25">
      <c r="A39" s="5">
        <v>43227</v>
      </c>
      <c r="B39" s="7" t="s">
        <v>38</v>
      </c>
      <c r="C39" s="6" t="s">
        <v>88</v>
      </c>
      <c r="D39" s="8" t="s">
        <v>6</v>
      </c>
      <c r="E39" s="6">
        <v>109.95</v>
      </c>
    </row>
    <row r="41" spans="1:5" x14ac:dyDescent="0.25">
      <c r="A41" s="5"/>
      <c r="B41" s="6"/>
      <c r="C41" s="6"/>
      <c r="D41" s="28" t="s">
        <v>89</v>
      </c>
      <c r="E41" s="27">
        <f>SUM(E3:E40)</f>
        <v>12647.940000000002</v>
      </c>
    </row>
    <row r="42" spans="1:5" x14ac:dyDescent="0.25">
      <c r="D42" s="57" t="s">
        <v>105</v>
      </c>
      <c r="E42" s="66">
        <f>SUM(E37,E35,E22:E29)</f>
        <v>2807.6</v>
      </c>
    </row>
    <row r="43" spans="1:5" ht="30" x14ac:dyDescent="0.25">
      <c r="D43" s="59" t="s">
        <v>107</v>
      </c>
      <c r="E43" s="49">
        <f>E41-E42</f>
        <v>9840.340000000002</v>
      </c>
    </row>
  </sheetData>
  <sortState ref="A2:E41">
    <sortCondition ref="B2:B41"/>
  </sortState>
  <mergeCells count="1">
    <mergeCell ref="A1:E1"/>
  </mergeCells>
  <printOptions gridLine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9" sqref="D9:E10"/>
    </sheetView>
  </sheetViews>
  <sheetFormatPr defaultRowHeight="15" x14ac:dyDescent="0.25"/>
  <cols>
    <col min="1" max="1" width="12.5703125" customWidth="1"/>
    <col min="2" max="2" width="20.42578125" customWidth="1"/>
    <col min="3" max="3" width="20.28515625" customWidth="1"/>
    <col min="5" max="5" width="12.85546875" customWidth="1"/>
  </cols>
  <sheetData>
    <row r="1" spans="1:5" x14ac:dyDescent="0.25">
      <c r="A1" s="95" t="s">
        <v>68</v>
      </c>
      <c r="B1" s="95"/>
      <c r="C1" s="95"/>
      <c r="D1" s="95"/>
      <c r="E1" s="95"/>
    </row>
    <row r="2" spans="1:5" x14ac:dyDescent="0.25">
      <c r="A2" s="11" t="s">
        <v>0</v>
      </c>
      <c r="B2" s="12" t="s">
        <v>1</v>
      </c>
      <c r="C2" s="12" t="s">
        <v>2</v>
      </c>
      <c r="D2" s="13" t="s">
        <v>3</v>
      </c>
      <c r="E2" s="14" t="s">
        <v>4</v>
      </c>
    </row>
    <row r="3" spans="1:5" x14ac:dyDescent="0.25">
      <c r="A3" s="9">
        <v>43031</v>
      </c>
      <c r="B3" s="8" t="s">
        <v>25</v>
      </c>
      <c r="C3" s="8" t="s">
        <v>56</v>
      </c>
      <c r="D3" s="8" t="s">
        <v>7</v>
      </c>
      <c r="E3" s="1">
        <v>2015</v>
      </c>
    </row>
    <row r="4" spans="1:5" x14ac:dyDescent="0.25">
      <c r="A4" s="5">
        <v>43675</v>
      </c>
      <c r="B4" s="6" t="s">
        <v>48</v>
      </c>
      <c r="C4" s="8" t="s">
        <v>73</v>
      </c>
      <c r="D4" s="6" t="s">
        <v>57</v>
      </c>
      <c r="E4" s="4">
        <v>324</v>
      </c>
    </row>
    <row r="5" spans="1:5" x14ac:dyDescent="0.25">
      <c r="A5" s="5">
        <v>43745</v>
      </c>
      <c r="B5" s="6" t="s">
        <v>62</v>
      </c>
      <c r="C5" s="8" t="s">
        <v>73</v>
      </c>
      <c r="D5" s="6" t="s">
        <v>7</v>
      </c>
      <c r="E5" s="4">
        <v>908.46</v>
      </c>
    </row>
    <row r="6" spans="1:5" x14ac:dyDescent="0.25">
      <c r="A6" s="5">
        <v>43787</v>
      </c>
      <c r="B6" s="6" t="s">
        <v>62</v>
      </c>
      <c r="C6" s="8" t="s">
        <v>73</v>
      </c>
      <c r="D6" s="6" t="s">
        <v>7</v>
      </c>
      <c r="E6" s="4">
        <v>1630.21</v>
      </c>
    </row>
    <row r="7" spans="1:5" ht="30" x14ac:dyDescent="0.25">
      <c r="A7" s="5">
        <v>43843</v>
      </c>
      <c r="B7" s="7" t="s">
        <v>85</v>
      </c>
      <c r="C7" s="8" t="s">
        <v>73</v>
      </c>
      <c r="D7" s="6" t="s">
        <v>7</v>
      </c>
      <c r="E7" s="4">
        <v>150</v>
      </c>
    </row>
    <row r="8" spans="1:5" x14ac:dyDescent="0.25">
      <c r="A8" s="9"/>
      <c r="B8" s="8"/>
      <c r="C8" s="8"/>
      <c r="D8" s="25" t="s">
        <v>89</v>
      </c>
      <c r="E8" s="26">
        <f>SUM(E3:E7)</f>
        <v>5027.67</v>
      </c>
    </row>
    <row r="9" spans="1:5" x14ac:dyDescent="0.25">
      <c r="D9" s="17"/>
      <c r="E9" s="6"/>
    </row>
    <row r="10" spans="1:5" x14ac:dyDescent="0.25">
      <c r="D10" s="6"/>
      <c r="E10" s="6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18 Jacobs</vt:lpstr>
      <vt:lpstr>yearly summary</vt:lpstr>
      <vt:lpstr>CH</vt:lpstr>
      <vt:lpstr>Sawyer</vt:lpstr>
      <vt:lpstr>Hwy 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Cerone</dc:creator>
  <cp:lastModifiedBy>Dena Briggs</cp:lastModifiedBy>
  <cp:lastPrinted>2020-03-05T22:52:55Z</cp:lastPrinted>
  <dcterms:created xsi:type="dcterms:W3CDTF">2020-03-03T21:04:20Z</dcterms:created>
  <dcterms:modified xsi:type="dcterms:W3CDTF">2020-05-19T01:50:33Z</dcterms:modified>
</cp:coreProperties>
</file>